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Nova Mulya\Documents\Doc. Nova Mulya\PRICELISTS 2020\"/>
    </mc:Choice>
  </mc:AlternateContent>
  <bookViews>
    <workbookView xWindow="240" yWindow="75" windowWidth="20055" windowHeight="793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82" i="1" l="1"/>
  <c r="G282" i="1"/>
  <c r="K281" i="1"/>
  <c r="G281" i="1"/>
  <c r="K280" i="1"/>
  <c r="G280" i="1"/>
  <c r="K279" i="1"/>
  <c r="G279" i="1"/>
  <c r="G47" i="1" l="1"/>
  <c r="G46" i="1"/>
  <c r="G45" i="1"/>
  <c r="G44" i="1"/>
  <c r="G43" i="1"/>
  <c r="G35" i="1"/>
  <c r="G34" i="1"/>
  <c r="G33" i="1"/>
  <c r="G32" i="1"/>
  <c r="G31" i="1"/>
  <c r="G26" i="1"/>
  <c r="G25" i="1"/>
  <c r="G24" i="1"/>
  <c r="G16" i="1"/>
  <c r="G19" i="1"/>
  <c r="G23" i="1"/>
  <c r="G22" i="1"/>
  <c r="G21" i="1"/>
  <c r="G20" i="1"/>
  <c r="G18" i="1"/>
  <c r="G17" i="1"/>
</calcChain>
</file>

<file path=xl/sharedStrings.xml><?xml version="1.0" encoding="utf-8"?>
<sst xmlns="http://schemas.openxmlformats.org/spreadsheetml/2006/main" count="322" uniqueCount="122">
  <si>
    <t>Product Code</t>
  </si>
  <si>
    <t xml:space="preserve"> </t>
  </si>
  <si>
    <t>Company</t>
  </si>
  <si>
    <t>Date</t>
  </si>
  <si>
    <t>Quantity</t>
  </si>
  <si>
    <t>Unit</t>
  </si>
  <si>
    <t>Sales Price</t>
  </si>
  <si>
    <t>pcs</t>
  </si>
  <si>
    <t>Riverstone sink</t>
  </si>
  <si>
    <t>40-50cm x 15cm</t>
  </si>
  <si>
    <t>50-60cm x 15cm</t>
  </si>
  <si>
    <t>20-30cm x 12cm</t>
  </si>
  <si>
    <t>30-40cm x 15cm</t>
  </si>
  <si>
    <t>60-70cm x 15cm</t>
  </si>
  <si>
    <t>Sub Total</t>
  </si>
  <si>
    <t>70-80cm x 15cm</t>
  </si>
  <si>
    <t>set</t>
  </si>
  <si>
    <t>80-90cm x 15cm</t>
  </si>
  <si>
    <t>90-100cm x 15cm</t>
  </si>
  <si>
    <t>Country</t>
  </si>
  <si>
    <t>City</t>
  </si>
  <si>
    <t>With faucet</t>
  </si>
  <si>
    <t>Twin sets</t>
  </si>
  <si>
    <t>Riverstone Sink</t>
  </si>
  <si>
    <t xml:space="preserve">Riverstone Sink </t>
  </si>
  <si>
    <t>Normal</t>
  </si>
  <si>
    <t xml:space="preserve">Natural shape </t>
  </si>
  <si>
    <t>Double sink</t>
  </si>
  <si>
    <t>80 x 45 x 15cm</t>
  </si>
  <si>
    <t>100 x 45 x 15cm</t>
  </si>
  <si>
    <t>120 x 45 x 15cm</t>
  </si>
  <si>
    <t>80 x 45 x 10cm</t>
  </si>
  <si>
    <t>100 x 45 x 10cm</t>
  </si>
  <si>
    <t>120 x 45 x 10cm</t>
  </si>
  <si>
    <t>Long and Thin</t>
  </si>
  <si>
    <t xml:space="preserve">Riverstone </t>
  </si>
  <si>
    <t>Garden Pot</t>
  </si>
  <si>
    <t>H 50cm x W 60-70cm</t>
  </si>
  <si>
    <t>H 50cm x W 70-80cm</t>
  </si>
  <si>
    <t>H 50cm x W 80-90cm</t>
  </si>
  <si>
    <t>H 50cm x W 90-100cm</t>
  </si>
  <si>
    <t>H 50cm x W 100-120cm</t>
  </si>
  <si>
    <t>Pedestal</t>
  </si>
  <si>
    <t>Riverstone</t>
  </si>
  <si>
    <t>Bathtubs</t>
  </si>
  <si>
    <t>H60 x L120-140cm</t>
  </si>
  <si>
    <t>H60 x L140-160cm</t>
  </si>
  <si>
    <t>H60 x L160-180cm</t>
  </si>
  <si>
    <t>H60 x L180-200cm</t>
  </si>
  <si>
    <t>H60 x L200-220cm</t>
  </si>
  <si>
    <t>H60 x L220-240cm</t>
  </si>
  <si>
    <t>H60 x L240-260cm</t>
  </si>
  <si>
    <t>Garden Lamps</t>
  </si>
  <si>
    <t>Stool / Lamp</t>
  </si>
  <si>
    <t>H 40cm x 40-50cm</t>
  </si>
  <si>
    <t>H 40cm x 50-60cm</t>
  </si>
  <si>
    <t>Stool</t>
  </si>
  <si>
    <t>Lamp</t>
  </si>
  <si>
    <t>H 40cm x 60-70cm</t>
  </si>
  <si>
    <t>H 40-50cm</t>
  </si>
  <si>
    <t xml:space="preserve">H 50-60cm </t>
  </si>
  <si>
    <t xml:space="preserve">H 60-70cm </t>
  </si>
  <si>
    <t xml:space="preserve">H 70-80cm </t>
  </si>
  <si>
    <t xml:space="preserve">H 80-90cm </t>
  </si>
  <si>
    <t xml:space="preserve">H 90-100cm </t>
  </si>
  <si>
    <t xml:space="preserve">H 100-120cm </t>
  </si>
  <si>
    <t>Table set</t>
  </si>
  <si>
    <t>Round 120cm H 70cm</t>
  </si>
  <si>
    <t>4 chairs H 40cm</t>
  </si>
  <si>
    <t>H 80cm - 4 chairs H 40cm</t>
  </si>
  <si>
    <t>Oval 100cm x 200cm -</t>
  </si>
  <si>
    <t>Oval 80-100cm x 160cm -</t>
  </si>
  <si>
    <t>Staues / Buddha</t>
  </si>
  <si>
    <t>Height 90-100cm</t>
  </si>
  <si>
    <t>Height 140-150cm</t>
  </si>
  <si>
    <t>Height 190-200cm</t>
  </si>
  <si>
    <t>Products</t>
  </si>
  <si>
    <t>Flower pot</t>
  </si>
  <si>
    <t>Candle Holder</t>
  </si>
  <si>
    <t>Candle hollow</t>
  </si>
  <si>
    <t>Bathroom set</t>
  </si>
  <si>
    <t>20-25 cm</t>
  </si>
  <si>
    <t>1 hole</t>
  </si>
  <si>
    <t>2 holes</t>
  </si>
  <si>
    <t>3 holes</t>
  </si>
  <si>
    <t>12-15 cm</t>
  </si>
  <si>
    <t>5 pcs / set</t>
  </si>
  <si>
    <t>100-110cm x 15cm</t>
  </si>
  <si>
    <t>110-120cm x 15cm</t>
  </si>
  <si>
    <t>120 - 140cm x 15cm</t>
  </si>
  <si>
    <t>c.v.  Nova  mulya</t>
  </si>
  <si>
    <t>Customer</t>
  </si>
  <si>
    <t>Adress</t>
  </si>
  <si>
    <t>Zipcode</t>
  </si>
  <si>
    <t>Incoterms</t>
  </si>
  <si>
    <t>Supplier Name</t>
  </si>
  <si>
    <t>CV. Nova Mulya Onyx</t>
  </si>
  <si>
    <t>Contact Person</t>
  </si>
  <si>
    <t>Nova Tri Diana</t>
  </si>
  <si>
    <t>Contact Number</t>
  </si>
  <si>
    <t xml:space="preserve">  </t>
  </si>
  <si>
    <t>+62 81269998834</t>
  </si>
  <si>
    <t>Riverstone Garden lamp</t>
  </si>
  <si>
    <t>Riverstone Pedestal</t>
  </si>
  <si>
    <t>H 100cm x W 70-80cm</t>
  </si>
  <si>
    <t xml:space="preserve">1. Holes </t>
  </si>
  <si>
    <t>H - 40cm</t>
  </si>
  <si>
    <t>H - 50cm</t>
  </si>
  <si>
    <t>2. Flinstone</t>
  </si>
  <si>
    <t>H - 75cm</t>
  </si>
  <si>
    <t>H - 100cm</t>
  </si>
  <si>
    <t>3. Carving Lamp</t>
  </si>
  <si>
    <t>CBM/M3</t>
  </si>
  <si>
    <t>Pricelist - Riverstone  2022</t>
  </si>
  <si>
    <t>Shell</t>
  </si>
  <si>
    <t>Soap</t>
  </si>
  <si>
    <t>H 90cm x W 50-80cm</t>
  </si>
  <si>
    <t>Stepping Stones</t>
  </si>
  <si>
    <t>40 - 49 cm</t>
  </si>
  <si>
    <t>50 - 59 cm</t>
  </si>
  <si>
    <t>60 - 69 cm</t>
  </si>
  <si>
    <t>70 - 79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</si>
</sst>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[$IDR]\ #,##0"/>
    <numFmt numFmtId="165" formatCode="_([$Rp-421]* #,##0_);_([$Rp-421]* \(#,##0\);_([$Rp-421]* &quot;-&quot;_);_(@_)"/>
    <numFmt numFmtId="166" formatCode="[$-13809]dd\ mmmm\ yyyy;@"/>
    <numFmt numFmtId="167" formatCode="[$-421]dd\ mmmm\ yyyy;@"/>
    <numFmt numFmtId="168" formatCode="[$-14809]d\ mmmm\ yyyy;@"/>
    <numFmt numFmtId="169" formatCode="#,##0;[Red]#,##0"/>
    <numFmt numFmtId="170" formatCode="0.000"/>
  </numFmts>
  <fonts count="16" x14ac:knownFonts="1">
    <font>
      <sz val="11"/>
      <color theme="1"/>
      <name val="Calibri"/>
      <family val="2"/>
      <scheme val="minor"/>
    </font>
    <font>
      <sz val="36"/>
      <color theme="0"/>
      <name val="Arial Rounded MT Bold"/>
      <family val="2"/>
    </font>
    <font>
      <sz val="10"/>
      <name val="Arial Rounded MT Bold"/>
      <family val="2"/>
    </font>
    <font>
      <sz val="10"/>
      <color theme="1"/>
      <name val="Arial Rounded MT Bold"/>
      <family val="2"/>
    </font>
    <font>
      <sz val="10"/>
      <color rgb="FFEC7E06"/>
      <name val="Arial Rounded MT Bold"/>
      <family val="2"/>
    </font>
    <font>
      <sz val="10"/>
      <color rgb="FFFFC000"/>
      <name val="Arial Rounded MT Bold"/>
      <family val="2"/>
    </font>
    <font>
      <sz val="10"/>
      <color rgb="FFFF0000"/>
      <name val="Arial Rounded MT Bold"/>
      <family val="2"/>
    </font>
    <font>
      <sz val="14"/>
      <color theme="0"/>
      <name val="Arial Rounded MT Bold"/>
      <family val="2"/>
    </font>
    <font>
      <b/>
      <sz val="11"/>
      <color theme="1"/>
      <name val="Calibri"/>
      <family val="2"/>
      <scheme val="minor"/>
    </font>
    <font>
      <sz val="48"/>
      <color theme="0"/>
      <name val="Castellar"/>
      <family val="1"/>
    </font>
    <font>
      <sz val="14"/>
      <color theme="0"/>
      <name val="Castellar"/>
      <family val="1"/>
    </font>
    <font>
      <u/>
      <sz val="10"/>
      <color theme="10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EC7E0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98607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91">
    <xf numFmtId="0" fontId="0" fillId="0" borderId="0" xfId="0"/>
    <xf numFmtId="0" fontId="3" fillId="0" borderId="0" xfId="0" applyFont="1"/>
    <xf numFmtId="0" fontId="2" fillId="0" borderId="0" xfId="0" applyFont="1"/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4" fillId="0" borderId="3" xfId="0" applyFont="1" applyBorder="1"/>
    <xf numFmtId="0" fontId="4" fillId="0" borderId="6" xfId="0" applyFont="1" applyBorder="1"/>
    <xf numFmtId="0" fontId="3" fillId="0" borderId="1" xfId="0" applyFont="1" applyBorder="1"/>
    <xf numFmtId="0" fontId="3" fillId="0" borderId="3" xfId="0" applyFont="1" applyBorder="1"/>
    <xf numFmtId="0" fontId="3" fillId="0" borderId="6" xfId="0" applyFont="1" applyBorder="1"/>
    <xf numFmtId="0" fontId="3" fillId="0" borderId="8" xfId="0" applyFont="1" applyBorder="1"/>
    <xf numFmtId="0" fontId="3" fillId="0" borderId="0" xfId="0" applyFont="1" applyBorder="1"/>
    <xf numFmtId="0" fontId="3" fillId="0" borderId="2" xfId="0" applyFont="1" applyBorder="1"/>
    <xf numFmtId="0" fontId="6" fillId="0" borderId="6" xfId="0" applyFont="1" applyBorder="1"/>
    <xf numFmtId="0" fontId="3" fillId="0" borderId="9" xfId="0" applyFont="1" applyBorder="1"/>
    <xf numFmtId="0" fontId="9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center" vertical="center"/>
    </xf>
    <xf numFmtId="164" fontId="5" fillId="2" borderId="4" xfId="0" applyNumberFormat="1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164" fontId="3" fillId="2" borderId="7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7" fillId="2" borderId="0" xfId="0" applyFont="1" applyFill="1" applyBorder="1"/>
    <xf numFmtId="164" fontId="3" fillId="2" borderId="0" xfId="0" applyNumberFormat="1" applyFont="1" applyFill="1" applyBorder="1" applyAlignment="1">
      <alignment horizontal="center" vertical="center"/>
    </xf>
    <xf numFmtId="0" fontId="10" fillId="2" borderId="6" xfId="0" applyFont="1" applyFill="1" applyBorder="1"/>
    <xf numFmtId="0" fontId="12" fillId="0" borderId="6" xfId="0" applyFont="1" applyBorder="1" applyAlignment="1">
      <alignment horizontal="left" vertical="center"/>
    </xf>
    <xf numFmtId="0" fontId="8" fillId="0" borderId="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/>
    </xf>
    <xf numFmtId="0" fontId="3" fillId="0" borderId="6" xfId="0" applyFont="1" applyBorder="1" applyAlignment="1">
      <alignment horizontal="right"/>
    </xf>
    <xf numFmtId="0" fontId="13" fillId="0" borderId="3" xfId="0" applyFont="1" applyBorder="1" applyAlignment="1">
      <alignment horizontal="left" vertical="center"/>
    </xf>
    <xf numFmtId="0" fontId="13" fillId="0" borderId="4" xfId="0" applyFont="1" applyBorder="1" applyAlignment="1">
      <alignment horizontal="right"/>
    </xf>
    <xf numFmtId="0" fontId="13" fillId="0" borderId="4" xfId="0" applyFont="1" applyBorder="1"/>
    <xf numFmtId="0" fontId="13" fillId="0" borderId="3" xfId="0" applyFont="1" applyBorder="1"/>
    <xf numFmtId="0" fontId="13" fillId="0" borderId="4" xfId="0" applyFont="1" applyFill="1" applyBorder="1" applyAlignment="1">
      <alignment horizontal="right"/>
    </xf>
    <xf numFmtId="0" fontId="13" fillId="0" borderId="5" xfId="0" applyFont="1" applyFill="1" applyBorder="1" applyAlignment="1">
      <alignment horizontal="left"/>
    </xf>
    <xf numFmtId="0" fontId="13" fillId="0" borderId="6" xfId="0" applyFont="1" applyBorder="1" applyAlignment="1">
      <alignment horizontal="left" vertical="center"/>
    </xf>
    <xf numFmtId="0" fontId="13" fillId="0" borderId="0" xfId="0" applyFont="1" applyBorder="1" applyAlignment="1">
      <alignment horizontal="right"/>
    </xf>
    <xf numFmtId="165" fontId="13" fillId="0" borderId="0" xfId="0" applyNumberFormat="1" applyFont="1" applyBorder="1" applyAlignment="1">
      <alignment horizontal="center" vertical="center"/>
    </xf>
    <xf numFmtId="0" fontId="13" fillId="0" borderId="6" xfId="0" applyFont="1" applyBorder="1"/>
    <xf numFmtId="0" fontId="12" fillId="0" borderId="0" xfId="0" applyFont="1" applyBorder="1" applyAlignment="1">
      <alignment horizontal="right"/>
    </xf>
    <xf numFmtId="0" fontId="12" fillId="0" borderId="7" xfId="0" applyFont="1" applyBorder="1" applyAlignment="1">
      <alignment horizontal="left"/>
    </xf>
    <xf numFmtId="0" fontId="13" fillId="0" borderId="0" xfId="1" applyFont="1" applyBorder="1" applyAlignment="1" applyProtection="1">
      <alignment horizontal="right"/>
    </xf>
    <xf numFmtId="49" fontId="12" fillId="0" borderId="7" xfId="0" applyNumberFormat="1" applyFont="1" applyBorder="1" applyAlignment="1">
      <alignment horizontal="left"/>
    </xf>
    <xf numFmtId="0" fontId="13" fillId="0" borderId="0" xfId="0" applyFont="1" applyBorder="1" applyAlignment="1">
      <alignment horizontal="center" vertical="center"/>
    </xf>
    <xf numFmtId="167" fontId="12" fillId="0" borderId="0" xfId="0" applyNumberFormat="1" applyFont="1" applyBorder="1" applyAlignment="1">
      <alignment horizontal="right" vertical="center"/>
    </xf>
    <xf numFmtId="49" fontId="12" fillId="0" borderId="0" xfId="0" applyNumberFormat="1" applyFont="1" applyBorder="1" applyAlignment="1">
      <alignment horizontal="right" vertical="center"/>
    </xf>
    <xf numFmtId="164" fontId="12" fillId="0" borderId="7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166" fontId="12" fillId="0" borderId="0" xfId="0" applyNumberFormat="1" applyFont="1" applyBorder="1" applyAlignment="1">
      <alignment horizontal="right" vertical="center"/>
    </xf>
    <xf numFmtId="0" fontId="13" fillId="0" borderId="0" xfId="0" applyFont="1" applyBorder="1"/>
    <xf numFmtId="0" fontId="13" fillId="0" borderId="8" xfId="0" applyFont="1" applyBorder="1"/>
    <xf numFmtId="166" fontId="12" fillId="0" borderId="10" xfId="0" applyNumberFormat="1" applyFont="1" applyBorder="1" applyAlignment="1">
      <alignment horizontal="right" vertical="center"/>
    </xf>
    <xf numFmtId="164" fontId="12" fillId="0" borderId="11" xfId="0" applyNumberFormat="1" applyFont="1" applyBorder="1" applyAlignment="1">
      <alignment horizontal="center" vertical="center"/>
    </xf>
    <xf numFmtId="0" fontId="13" fillId="0" borderId="12" xfId="0" applyFont="1" applyBorder="1"/>
    <xf numFmtId="0" fontId="12" fillId="0" borderId="4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164" fontId="12" fillId="0" borderId="12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0" fontId="13" fillId="0" borderId="1" xfId="0" applyFont="1" applyBorder="1"/>
    <xf numFmtId="0" fontId="12" fillId="0" borderId="1" xfId="0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/>
    </xf>
    <xf numFmtId="0" fontId="13" fillId="0" borderId="2" xfId="0" applyFont="1" applyBorder="1"/>
    <xf numFmtId="0" fontId="12" fillId="0" borderId="10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164" fontId="12" fillId="0" borderId="2" xfId="0" applyNumberFormat="1" applyFont="1" applyBorder="1" applyAlignment="1">
      <alignment horizontal="center" vertical="center"/>
    </xf>
    <xf numFmtId="0" fontId="12" fillId="0" borderId="3" xfId="0" applyFont="1" applyBorder="1"/>
    <xf numFmtId="0" fontId="12" fillId="0" borderId="12" xfId="0" applyFont="1" applyBorder="1"/>
    <xf numFmtId="0" fontId="12" fillId="0" borderId="6" xfId="0" applyFont="1" applyBorder="1"/>
    <xf numFmtId="0" fontId="12" fillId="0" borderId="1" xfId="0" applyFont="1" applyBorder="1"/>
    <xf numFmtId="0" fontId="12" fillId="0" borderId="8" xfId="0" applyFont="1" applyBorder="1"/>
    <xf numFmtId="0" fontId="12" fillId="0" borderId="2" xfId="0" applyFont="1" applyBorder="1"/>
    <xf numFmtId="0" fontId="12" fillId="0" borderId="0" xfId="0" applyFont="1" applyBorder="1"/>
    <xf numFmtId="2" fontId="13" fillId="3" borderId="1" xfId="0" applyNumberFormat="1" applyFont="1" applyFill="1" applyBorder="1" applyAlignment="1">
      <alignment horizontal="center" vertical="center"/>
    </xf>
    <xf numFmtId="2" fontId="12" fillId="0" borderId="0" xfId="0" applyNumberFormat="1" applyFont="1" applyBorder="1" applyAlignment="1">
      <alignment horizontal="center" vertical="center"/>
    </xf>
    <xf numFmtId="168" fontId="12" fillId="0" borderId="7" xfId="0" applyNumberFormat="1" applyFont="1" applyBorder="1" applyAlignment="1">
      <alignment horizontal="left" vertical="center"/>
    </xf>
    <xf numFmtId="0" fontId="3" fillId="4" borderId="9" xfId="0" applyFont="1" applyFill="1" applyBorder="1"/>
    <xf numFmtId="0" fontId="2" fillId="4" borderId="13" xfId="0" applyFont="1" applyFill="1" applyBorder="1"/>
    <xf numFmtId="0" fontId="3" fillId="4" borderId="13" xfId="0" applyFont="1" applyFill="1" applyBorder="1" applyAlignment="1">
      <alignment horizontal="center" vertical="center"/>
    </xf>
    <xf numFmtId="164" fontId="3" fillId="4" borderId="13" xfId="0" applyNumberFormat="1" applyFont="1" applyFill="1" applyBorder="1" applyAlignment="1">
      <alignment horizontal="center" vertical="center"/>
    </xf>
    <xf numFmtId="164" fontId="3" fillId="4" borderId="14" xfId="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2" fontId="13" fillId="3" borderId="6" xfId="0" applyNumberFormat="1" applyFont="1" applyFill="1" applyBorder="1" applyAlignment="1">
      <alignment horizontal="center" vertical="center"/>
    </xf>
    <xf numFmtId="169" fontId="13" fillId="3" borderId="1" xfId="0" applyNumberFormat="1" applyFont="1" applyFill="1" applyBorder="1" applyAlignment="1">
      <alignment horizontal="center" vertical="center"/>
    </xf>
    <xf numFmtId="164" fontId="13" fillId="0" borderId="7" xfId="0" applyNumberFormat="1" applyFont="1" applyBorder="1" applyAlignment="1">
      <alignment horizontal="center" vertical="center"/>
    </xf>
    <xf numFmtId="164" fontId="13" fillId="0" borderId="1" xfId="0" applyNumberFormat="1" applyFont="1" applyBorder="1" applyAlignment="1">
      <alignment horizontal="center" vertical="center"/>
    </xf>
    <xf numFmtId="170" fontId="13" fillId="3" borderId="6" xfId="0" applyNumberFormat="1" applyFont="1" applyFill="1" applyBorder="1" applyAlignment="1">
      <alignment horizontal="center" vertical="center"/>
    </xf>
    <xf numFmtId="0" fontId="15" fillId="0" borderId="1" xfId="0" applyFont="1" applyBorder="1"/>
    <xf numFmtId="164" fontId="15" fillId="0" borderId="7" xfId="0" applyNumberFormat="1" applyFont="1" applyBorder="1" applyAlignment="1">
      <alignment horizontal="center" vertical="center"/>
    </xf>
    <xf numFmtId="164" fontId="15" fillId="0" borderId="1" xfId="0" applyNumberFormat="1" applyFont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F98607"/>
      <color rgb="FFEC7E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5" Type="http://schemas.openxmlformats.org/officeDocument/2006/relationships/image" Target="../media/image25.jpg"/><Relationship Id="rId33" Type="http://schemas.openxmlformats.org/officeDocument/2006/relationships/image" Target="../media/image33.jpe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213127</xdr:colOff>
      <xdr:row>61</xdr:row>
      <xdr:rowOff>57978</xdr:rowOff>
    </xdr:from>
    <xdr:to>
      <xdr:col>1</xdr:col>
      <xdr:colOff>2211458</xdr:colOff>
      <xdr:row>70</xdr:row>
      <xdr:rowOff>130628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910" y="12879456"/>
          <a:ext cx="1998331" cy="1861694"/>
        </a:xfrm>
        <a:prstGeom prst="rect">
          <a:avLst/>
        </a:prstGeom>
      </xdr:spPr>
    </xdr:pic>
    <xdr:clientData/>
  </xdr:twoCellAnchor>
  <xdr:twoCellAnchor editAs="oneCell">
    <xdr:from>
      <xdr:col>1</xdr:col>
      <xdr:colOff>3362</xdr:colOff>
      <xdr:row>0</xdr:row>
      <xdr:rowOff>173934</xdr:rowOff>
    </xdr:from>
    <xdr:to>
      <xdr:col>1</xdr:col>
      <xdr:colOff>2534477</xdr:colOff>
      <xdr:row>10</xdr:row>
      <xdr:rowOff>124238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45" y="173934"/>
          <a:ext cx="2531115" cy="258417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168</xdr:row>
      <xdr:rowOff>0</xdr:rowOff>
    </xdr:from>
    <xdr:to>
      <xdr:col>1</xdr:col>
      <xdr:colOff>238126</xdr:colOff>
      <xdr:row>176</xdr:row>
      <xdr:rowOff>123527</xdr:rowOff>
    </xdr:to>
    <xdr:pic>
      <xdr:nvPicPr>
        <xdr:cNvPr id="72" name="Picture 71" descr="white-beige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151" y="12239327"/>
          <a:ext cx="1771650" cy="1723727"/>
        </a:xfrm>
        <a:prstGeom prst="rect">
          <a:avLst/>
        </a:prstGeom>
      </xdr:spPr>
    </xdr:pic>
    <xdr:clientData/>
  </xdr:twoCellAnchor>
  <xdr:twoCellAnchor editAs="oneCell">
    <xdr:from>
      <xdr:col>0</xdr:col>
      <xdr:colOff>259334</xdr:colOff>
      <xdr:row>168</xdr:row>
      <xdr:rowOff>0</xdr:rowOff>
    </xdr:from>
    <xdr:to>
      <xdr:col>1</xdr:col>
      <xdr:colOff>5561</xdr:colOff>
      <xdr:row>176</xdr:row>
      <xdr:rowOff>85726</xdr:rowOff>
    </xdr:to>
    <xdr:pic>
      <xdr:nvPicPr>
        <xdr:cNvPr id="74" name="Picture 73" descr="white-beige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9359" y="15868649"/>
          <a:ext cx="1798065" cy="1685926"/>
        </a:xfrm>
        <a:prstGeom prst="rect">
          <a:avLst/>
        </a:prstGeom>
      </xdr:spPr>
    </xdr:pic>
    <xdr:clientData/>
  </xdr:twoCellAnchor>
  <xdr:twoCellAnchor editAs="oneCell">
    <xdr:from>
      <xdr:col>0</xdr:col>
      <xdr:colOff>251797</xdr:colOff>
      <xdr:row>168</xdr:row>
      <xdr:rowOff>0</xdr:rowOff>
    </xdr:from>
    <xdr:to>
      <xdr:col>1</xdr:col>
      <xdr:colOff>5389</xdr:colOff>
      <xdr:row>177</xdr:row>
      <xdr:rowOff>66674</xdr:rowOff>
    </xdr:to>
    <xdr:pic>
      <xdr:nvPicPr>
        <xdr:cNvPr id="76" name="Picture 75" descr="white-beige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1822" y="20107275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168</xdr:row>
      <xdr:rowOff>0</xdr:rowOff>
    </xdr:from>
    <xdr:to>
      <xdr:col>1</xdr:col>
      <xdr:colOff>2967</xdr:colOff>
      <xdr:row>177</xdr:row>
      <xdr:rowOff>26230</xdr:rowOff>
    </xdr:to>
    <xdr:pic>
      <xdr:nvPicPr>
        <xdr:cNvPr id="78" name="Picture 77" descr="white-beige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8150" y="24136350"/>
          <a:ext cx="1849575" cy="1826456"/>
        </a:xfrm>
        <a:prstGeom prst="rect">
          <a:avLst/>
        </a:prstGeom>
      </xdr:spPr>
    </xdr:pic>
    <xdr:clientData/>
  </xdr:twoCellAnchor>
  <xdr:twoCellAnchor editAs="oneCell">
    <xdr:from>
      <xdr:col>1</xdr:col>
      <xdr:colOff>195467</xdr:colOff>
      <xdr:row>51</xdr:row>
      <xdr:rowOff>69443</xdr:rowOff>
    </xdr:from>
    <xdr:to>
      <xdr:col>1</xdr:col>
      <xdr:colOff>2360540</xdr:colOff>
      <xdr:row>58</xdr:row>
      <xdr:rowOff>180208</xdr:rowOff>
    </xdr:to>
    <xdr:pic>
      <xdr:nvPicPr>
        <xdr:cNvPr id="83" name="Picture 82" descr="white-beige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4250" y="8476291"/>
          <a:ext cx="2165073" cy="1502243"/>
        </a:xfrm>
        <a:prstGeom prst="rect">
          <a:avLst/>
        </a:prstGeom>
      </xdr:spPr>
    </xdr:pic>
    <xdr:clientData/>
  </xdr:twoCellAnchor>
  <xdr:twoCellAnchor editAs="oneCell">
    <xdr:from>
      <xdr:col>1</xdr:col>
      <xdr:colOff>262012</xdr:colOff>
      <xdr:row>27</xdr:row>
      <xdr:rowOff>33124</xdr:rowOff>
    </xdr:from>
    <xdr:to>
      <xdr:col>1</xdr:col>
      <xdr:colOff>2302566</xdr:colOff>
      <xdr:row>36</xdr:row>
      <xdr:rowOff>176961</xdr:rowOff>
    </xdr:to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795" y="5276015"/>
          <a:ext cx="2040554" cy="1932880"/>
        </a:xfrm>
        <a:prstGeom prst="rect">
          <a:avLst/>
        </a:prstGeom>
      </xdr:spPr>
    </xdr:pic>
    <xdr:clientData/>
  </xdr:twoCellAnchor>
  <xdr:twoCellAnchor editAs="oneCell">
    <xdr:from>
      <xdr:col>1</xdr:col>
      <xdr:colOff>53414</xdr:colOff>
      <xdr:row>89</xdr:row>
      <xdr:rowOff>57979</xdr:rowOff>
    </xdr:from>
    <xdr:to>
      <xdr:col>1</xdr:col>
      <xdr:colOff>2504119</xdr:colOff>
      <xdr:row>94</xdr:row>
      <xdr:rowOff>144012</xdr:rowOff>
    </xdr:to>
    <xdr:pic>
      <xdr:nvPicPr>
        <xdr:cNvPr id="104" name="Picture 10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197" y="14950109"/>
          <a:ext cx="2450705" cy="1079946"/>
        </a:xfrm>
        <a:prstGeom prst="rect">
          <a:avLst/>
        </a:prstGeom>
      </xdr:spPr>
    </xdr:pic>
    <xdr:clientData/>
  </xdr:twoCellAnchor>
  <xdr:twoCellAnchor editAs="oneCell">
    <xdr:from>
      <xdr:col>1</xdr:col>
      <xdr:colOff>164175</xdr:colOff>
      <xdr:row>71</xdr:row>
      <xdr:rowOff>74543</xdr:rowOff>
    </xdr:from>
    <xdr:to>
      <xdr:col>1</xdr:col>
      <xdr:colOff>2310847</xdr:colOff>
      <xdr:row>79</xdr:row>
      <xdr:rowOff>98580</xdr:rowOff>
    </xdr:to>
    <xdr:pic>
      <xdr:nvPicPr>
        <xdr:cNvPr id="105" name="Picture 10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58" y="11976652"/>
          <a:ext cx="2146672" cy="1614298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96</xdr:row>
      <xdr:rowOff>33132</xdr:rowOff>
    </xdr:from>
    <xdr:to>
      <xdr:col>1</xdr:col>
      <xdr:colOff>2492119</xdr:colOff>
      <xdr:row>102</xdr:row>
      <xdr:rowOff>71447</xdr:rowOff>
    </xdr:to>
    <xdr:pic>
      <xdr:nvPicPr>
        <xdr:cNvPr id="106" name="Picture 10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197" y="16093110"/>
          <a:ext cx="2450705" cy="1231011"/>
        </a:xfrm>
        <a:prstGeom prst="rect">
          <a:avLst/>
        </a:prstGeom>
      </xdr:spPr>
    </xdr:pic>
    <xdr:clientData/>
  </xdr:twoCellAnchor>
  <xdr:twoCellAnchor editAs="oneCell">
    <xdr:from>
      <xdr:col>1</xdr:col>
      <xdr:colOff>67870</xdr:colOff>
      <xdr:row>110</xdr:row>
      <xdr:rowOff>115958</xdr:rowOff>
    </xdr:from>
    <xdr:to>
      <xdr:col>1</xdr:col>
      <xdr:colOff>2465665</xdr:colOff>
      <xdr:row>117</xdr:row>
      <xdr:rowOff>54882</xdr:rowOff>
    </xdr:to>
    <xdr:pic>
      <xdr:nvPicPr>
        <xdr:cNvPr id="111" name="Picture 11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53" y="17178132"/>
          <a:ext cx="2397795" cy="1330402"/>
        </a:xfrm>
        <a:prstGeom prst="rect">
          <a:avLst/>
        </a:prstGeom>
      </xdr:spPr>
    </xdr:pic>
    <xdr:clientData/>
  </xdr:twoCellAnchor>
  <xdr:twoCellAnchor editAs="oneCell">
    <xdr:from>
      <xdr:col>1</xdr:col>
      <xdr:colOff>162030</xdr:colOff>
      <xdr:row>82</xdr:row>
      <xdr:rowOff>16565</xdr:rowOff>
    </xdr:from>
    <xdr:to>
      <xdr:col>1</xdr:col>
      <xdr:colOff>2401956</xdr:colOff>
      <xdr:row>88</xdr:row>
      <xdr:rowOff>36340</xdr:rowOff>
    </xdr:to>
    <xdr:pic>
      <xdr:nvPicPr>
        <xdr:cNvPr id="114" name="Picture 1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813" y="13749130"/>
          <a:ext cx="2239926" cy="1212471"/>
        </a:xfrm>
        <a:prstGeom prst="rect">
          <a:avLst/>
        </a:prstGeom>
      </xdr:spPr>
    </xdr:pic>
    <xdr:clientData/>
  </xdr:twoCellAnchor>
  <xdr:twoCellAnchor editAs="oneCell">
    <xdr:from>
      <xdr:col>1</xdr:col>
      <xdr:colOff>115961</xdr:colOff>
      <xdr:row>104</xdr:row>
      <xdr:rowOff>8281</xdr:rowOff>
    </xdr:from>
    <xdr:to>
      <xdr:col>1</xdr:col>
      <xdr:colOff>2401960</xdr:colOff>
      <xdr:row>108</xdr:row>
      <xdr:rowOff>91106</xdr:rowOff>
    </xdr:to>
    <xdr:pic>
      <xdr:nvPicPr>
        <xdr:cNvPr id="115" name="Picture 1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744" y="17393477"/>
          <a:ext cx="2285999" cy="877956"/>
        </a:xfrm>
        <a:prstGeom prst="rect">
          <a:avLst/>
        </a:prstGeom>
      </xdr:spPr>
    </xdr:pic>
    <xdr:clientData/>
  </xdr:twoCellAnchor>
  <xdr:twoCellAnchor editAs="oneCell">
    <xdr:from>
      <xdr:col>1</xdr:col>
      <xdr:colOff>223631</xdr:colOff>
      <xdr:row>39</xdr:row>
      <xdr:rowOff>33130</xdr:rowOff>
    </xdr:from>
    <xdr:to>
      <xdr:col>1</xdr:col>
      <xdr:colOff>2261161</xdr:colOff>
      <xdr:row>48</xdr:row>
      <xdr:rowOff>157371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414" y="7272130"/>
          <a:ext cx="2037530" cy="1913284"/>
        </a:xfrm>
        <a:prstGeom prst="rect">
          <a:avLst/>
        </a:prstGeom>
      </xdr:spPr>
    </xdr:pic>
    <xdr:clientData/>
  </xdr:twoCellAnchor>
  <xdr:twoCellAnchor editAs="oneCell">
    <xdr:from>
      <xdr:col>1</xdr:col>
      <xdr:colOff>76313</xdr:colOff>
      <xdr:row>120</xdr:row>
      <xdr:rowOff>91103</xdr:rowOff>
    </xdr:from>
    <xdr:to>
      <xdr:col>1</xdr:col>
      <xdr:colOff>2443777</xdr:colOff>
      <xdr:row>127</xdr:row>
      <xdr:rowOff>190497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96" y="20143299"/>
          <a:ext cx="2367464" cy="1490872"/>
        </a:xfrm>
        <a:prstGeom prst="rect">
          <a:avLst/>
        </a:prstGeom>
      </xdr:spPr>
    </xdr:pic>
    <xdr:clientData/>
  </xdr:twoCellAnchor>
  <xdr:twoCellAnchor editAs="oneCell">
    <xdr:from>
      <xdr:col>1</xdr:col>
      <xdr:colOff>120271</xdr:colOff>
      <xdr:row>148</xdr:row>
      <xdr:rowOff>24847</xdr:rowOff>
    </xdr:from>
    <xdr:to>
      <xdr:col>1</xdr:col>
      <xdr:colOff>2443368</xdr:colOff>
      <xdr:row>164</xdr:row>
      <xdr:rowOff>91065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54" y="21741847"/>
          <a:ext cx="2323097" cy="3246740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115956</xdr:colOff>
      <xdr:row>168</xdr:row>
      <xdr:rowOff>59257</xdr:rowOff>
    </xdr:from>
    <xdr:to>
      <xdr:col>1</xdr:col>
      <xdr:colOff>2439053</xdr:colOff>
      <xdr:row>180</xdr:row>
      <xdr:rowOff>139483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739" y="25097583"/>
          <a:ext cx="2323097" cy="2465618"/>
        </a:xfrm>
        <a:prstGeom prst="rect">
          <a:avLst/>
        </a:prstGeom>
      </xdr:spPr>
    </xdr:pic>
    <xdr:clientData/>
  </xdr:twoCellAnchor>
  <xdr:twoCellAnchor editAs="oneCell">
    <xdr:from>
      <xdr:col>1</xdr:col>
      <xdr:colOff>1311273</xdr:colOff>
      <xdr:row>209</xdr:row>
      <xdr:rowOff>41411</xdr:rowOff>
    </xdr:from>
    <xdr:to>
      <xdr:col>1</xdr:col>
      <xdr:colOff>2509627</xdr:colOff>
      <xdr:row>216</xdr:row>
      <xdr:rowOff>155910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056" y="32061976"/>
          <a:ext cx="1198354" cy="1505977"/>
        </a:xfrm>
        <a:prstGeom prst="rect">
          <a:avLst/>
        </a:prstGeom>
      </xdr:spPr>
    </xdr:pic>
    <xdr:clientData/>
  </xdr:twoCellAnchor>
  <xdr:twoCellAnchor editAs="oneCell">
    <xdr:from>
      <xdr:col>1</xdr:col>
      <xdr:colOff>126231</xdr:colOff>
      <xdr:row>195</xdr:row>
      <xdr:rowOff>66261</xdr:rowOff>
    </xdr:from>
    <xdr:to>
      <xdr:col>1</xdr:col>
      <xdr:colOff>2435087</xdr:colOff>
      <xdr:row>206</xdr:row>
      <xdr:rowOff>138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014" y="29759413"/>
          <a:ext cx="2308856" cy="212048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107674</xdr:colOff>
      <xdr:row>183</xdr:row>
      <xdr:rowOff>76963</xdr:rowOff>
    </xdr:from>
    <xdr:to>
      <xdr:col>1</xdr:col>
      <xdr:colOff>2416530</xdr:colOff>
      <xdr:row>192</xdr:row>
      <xdr:rowOff>99392</xdr:rowOff>
    </xdr:to>
    <xdr:pic>
      <xdr:nvPicPr>
        <xdr:cNvPr id="30" name="Picture 29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308"/>
        <a:stretch/>
      </xdr:blipFill>
      <xdr:spPr>
        <a:xfrm>
          <a:off x="306457" y="27774006"/>
          <a:ext cx="2308856" cy="1811472"/>
        </a:xfrm>
        <a:prstGeom prst="rect">
          <a:avLst/>
        </a:prstGeom>
      </xdr:spPr>
    </xdr:pic>
    <xdr:clientData/>
  </xdr:twoCellAnchor>
  <xdr:twoCellAnchor editAs="oneCell">
    <xdr:from>
      <xdr:col>1</xdr:col>
      <xdr:colOff>24835</xdr:colOff>
      <xdr:row>209</xdr:row>
      <xdr:rowOff>42763</xdr:rowOff>
    </xdr:from>
    <xdr:to>
      <xdr:col>1</xdr:col>
      <xdr:colOff>1300053</xdr:colOff>
      <xdr:row>216</xdr:row>
      <xdr:rowOff>149087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618" y="32063328"/>
          <a:ext cx="1275218" cy="1497802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219</xdr:row>
      <xdr:rowOff>76126</xdr:rowOff>
    </xdr:from>
    <xdr:to>
      <xdr:col>1</xdr:col>
      <xdr:colOff>2491010</xdr:colOff>
      <xdr:row>227</xdr:row>
      <xdr:rowOff>115959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196" y="33761496"/>
          <a:ext cx="2449597" cy="1630094"/>
        </a:xfrm>
        <a:prstGeom prst="rect">
          <a:avLst/>
        </a:prstGeom>
      </xdr:spPr>
    </xdr:pic>
    <xdr:clientData/>
  </xdr:twoCellAnchor>
  <xdr:twoCellAnchor editAs="oneCell">
    <xdr:from>
      <xdr:col>1</xdr:col>
      <xdr:colOff>37033</xdr:colOff>
      <xdr:row>231</xdr:row>
      <xdr:rowOff>16564</xdr:rowOff>
    </xdr:from>
    <xdr:to>
      <xdr:col>1</xdr:col>
      <xdr:colOff>2468216</xdr:colOff>
      <xdr:row>243</xdr:row>
      <xdr:rowOff>62356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816" y="35698042"/>
          <a:ext cx="2431183" cy="2431183"/>
        </a:xfrm>
        <a:prstGeom prst="rect">
          <a:avLst/>
        </a:prstGeom>
      </xdr:spPr>
    </xdr:pic>
    <xdr:clientData/>
  </xdr:twoCellAnchor>
  <xdr:twoCellAnchor editAs="oneCell">
    <xdr:from>
      <xdr:col>1</xdr:col>
      <xdr:colOff>26282</xdr:colOff>
      <xdr:row>130</xdr:row>
      <xdr:rowOff>16565</xdr:rowOff>
    </xdr:from>
    <xdr:to>
      <xdr:col>1</xdr:col>
      <xdr:colOff>1065660</xdr:colOff>
      <xdr:row>137</xdr:row>
      <xdr:rowOff>115959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65" y="21733565"/>
          <a:ext cx="1039378" cy="1490872"/>
        </a:xfrm>
        <a:prstGeom prst="rect">
          <a:avLst/>
        </a:prstGeom>
      </xdr:spPr>
    </xdr:pic>
    <xdr:clientData/>
  </xdr:twoCellAnchor>
  <xdr:twoCellAnchor editAs="oneCell">
    <xdr:from>
      <xdr:col>1</xdr:col>
      <xdr:colOff>1085021</xdr:colOff>
      <xdr:row>130</xdr:row>
      <xdr:rowOff>34949</xdr:rowOff>
    </xdr:from>
    <xdr:to>
      <xdr:col>1</xdr:col>
      <xdr:colOff>2519128</xdr:colOff>
      <xdr:row>136</xdr:row>
      <xdr:rowOff>74542</xdr:rowOff>
    </xdr:to>
    <xdr:pic>
      <xdr:nvPicPr>
        <xdr:cNvPr id="36" name="Picture 35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378"/>
        <a:stretch/>
      </xdr:blipFill>
      <xdr:spPr>
        <a:xfrm>
          <a:off x="1283804" y="21751949"/>
          <a:ext cx="1434107" cy="1232289"/>
        </a:xfrm>
        <a:prstGeom prst="rect">
          <a:avLst/>
        </a:prstGeom>
      </xdr:spPr>
    </xdr:pic>
    <xdr:clientData/>
  </xdr:twoCellAnchor>
  <xdr:twoCellAnchor editAs="oneCell">
    <xdr:from>
      <xdr:col>1</xdr:col>
      <xdr:colOff>37140</xdr:colOff>
      <xdr:row>139</xdr:row>
      <xdr:rowOff>41408</xdr:rowOff>
    </xdr:from>
    <xdr:to>
      <xdr:col>1</xdr:col>
      <xdr:colOff>1310823</xdr:colOff>
      <xdr:row>145</xdr:row>
      <xdr:rowOff>91102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923" y="23249278"/>
          <a:ext cx="1273683" cy="1242390"/>
        </a:xfrm>
        <a:prstGeom prst="rect">
          <a:avLst/>
        </a:prstGeom>
      </xdr:spPr>
    </xdr:pic>
    <xdr:clientData/>
  </xdr:twoCellAnchor>
  <xdr:twoCellAnchor editAs="oneCell">
    <xdr:from>
      <xdr:col>1</xdr:col>
      <xdr:colOff>1330797</xdr:colOff>
      <xdr:row>139</xdr:row>
      <xdr:rowOff>41412</xdr:rowOff>
    </xdr:from>
    <xdr:to>
      <xdr:col>1</xdr:col>
      <xdr:colOff>2501348</xdr:colOff>
      <xdr:row>145</xdr:row>
      <xdr:rowOff>108503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9580" y="23249282"/>
          <a:ext cx="1170551" cy="1259787"/>
        </a:xfrm>
        <a:prstGeom prst="rect">
          <a:avLst/>
        </a:prstGeom>
      </xdr:spPr>
    </xdr:pic>
    <xdr:clientData/>
  </xdr:twoCellAnchor>
  <xdr:twoCellAnchor editAs="oneCell">
    <xdr:from>
      <xdr:col>1</xdr:col>
      <xdr:colOff>90071</xdr:colOff>
      <xdr:row>12</xdr:row>
      <xdr:rowOff>38297</xdr:rowOff>
    </xdr:from>
    <xdr:to>
      <xdr:col>1</xdr:col>
      <xdr:colOff>2468216</xdr:colOff>
      <xdr:row>24</xdr:row>
      <xdr:rowOff>31051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854" y="2788123"/>
          <a:ext cx="2378145" cy="2378145"/>
        </a:xfrm>
        <a:prstGeom prst="rect">
          <a:avLst/>
        </a:prstGeom>
      </xdr:spPr>
    </xdr:pic>
    <xdr:clientData/>
  </xdr:twoCellAnchor>
  <xdr:twoCellAnchor editAs="oneCell">
    <xdr:from>
      <xdr:col>1</xdr:col>
      <xdr:colOff>16566</xdr:colOff>
      <xdr:row>246</xdr:row>
      <xdr:rowOff>81700</xdr:rowOff>
    </xdr:from>
    <xdr:to>
      <xdr:col>1</xdr:col>
      <xdr:colOff>1280889</xdr:colOff>
      <xdr:row>252</xdr:row>
      <xdr:rowOff>8281</xdr:rowOff>
    </xdr:to>
    <xdr:pic>
      <xdr:nvPicPr>
        <xdr:cNvPr id="39" name="Picture 38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919" b="15386"/>
        <a:stretch/>
      </xdr:blipFill>
      <xdr:spPr>
        <a:xfrm>
          <a:off x="215349" y="42273309"/>
          <a:ext cx="1264323" cy="1119277"/>
        </a:xfrm>
        <a:prstGeom prst="rect">
          <a:avLst/>
        </a:prstGeom>
      </xdr:spPr>
    </xdr:pic>
    <xdr:clientData/>
  </xdr:twoCellAnchor>
  <xdr:twoCellAnchor editAs="oneCell">
    <xdr:from>
      <xdr:col>1</xdr:col>
      <xdr:colOff>41415</xdr:colOff>
      <xdr:row>254</xdr:row>
      <xdr:rowOff>16564</xdr:rowOff>
    </xdr:from>
    <xdr:to>
      <xdr:col>1</xdr:col>
      <xdr:colOff>1283806</xdr:colOff>
      <xdr:row>260</xdr:row>
      <xdr:rowOff>41403</xdr:rowOff>
    </xdr:to>
    <xdr:pic>
      <xdr:nvPicPr>
        <xdr:cNvPr id="40" name="Picture 39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84" t="9916" r="6020" b="12843"/>
        <a:stretch/>
      </xdr:blipFill>
      <xdr:spPr>
        <a:xfrm>
          <a:off x="240198" y="43533390"/>
          <a:ext cx="1242391" cy="1217535"/>
        </a:xfrm>
        <a:prstGeom prst="rect">
          <a:avLst/>
        </a:prstGeom>
      </xdr:spPr>
    </xdr:pic>
    <xdr:clientData/>
  </xdr:twoCellAnchor>
  <xdr:twoCellAnchor editAs="oneCell">
    <xdr:from>
      <xdr:col>1</xdr:col>
      <xdr:colOff>1287651</xdr:colOff>
      <xdr:row>248</xdr:row>
      <xdr:rowOff>24831</xdr:rowOff>
    </xdr:from>
    <xdr:to>
      <xdr:col>1</xdr:col>
      <xdr:colOff>2526195</xdr:colOff>
      <xdr:row>255</xdr:row>
      <xdr:rowOff>160891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6434" y="42547744"/>
          <a:ext cx="1238544" cy="1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256452</xdr:colOff>
      <xdr:row>262</xdr:row>
      <xdr:rowOff>99390</xdr:rowOff>
    </xdr:from>
    <xdr:to>
      <xdr:col>1</xdr:col>
      <xdr:colOff>2269438</xdr:colOff>
      <xdr:row>273</xdr:row>
      <xdr:rowOff>125999</xdr:rowOff>
    </xdr:to>
    <xdr:pic>
      <xdr:nvPicPr>
        <xdr:cNvPr id="43" name="Picture 42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539"/>
        <a:stretch/>
      </xdr:blipFill>
      <xdr:spPr>
        <a:xfrm>
          <a:off x="455235" y="46440586"/>
          <a:ext cx="2012986" cy="2213217"/>
        </a:xfrm>
        <a:prstGeom prst="rect">
          <a:avLst/>
        </a:prstGeom>
      </xdr:spPr>
    </xdr:pic>
    <xdr:clientData/>
  </xdr:twoCellAnchor>
  <xdr:oneCellAnchor>
    <xdr:from>
      <xdr:col>1</xdr:col>
      <xdr:colOff>231914</xdr:colOff>
      <xdr:row>275</xdr:row>
      <xdr:rowOff>66260</xdr:rowOff>
    </xdr:from>
    <xdr:ext cx="2070651" cy="2396140"/>
    <xdr:pic>
      <xdr:nvPicPr>
        <xdr:cNvPr id="47" name="Picture 46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97" y="55559738"/>
          <a:ext cx="2070651" cy="239614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badkamerexclusief.n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9"/>
  <sheetViews>
    <sheetView tabSelected="1" topLeftCell="A272" zoomScale="115" zoomScaleNormal="115" workbookViewId="0">
      <selection activeCell="H282" sqref="H282"/>
    </sheetView>
  </sheetViews>
  <sheetFormatPr defaultRowHeight="12.75" x14ac:dyDescent="0.2"/>
  <cols>
    <col min="1" max="1" width="3" style="1" customWidth="1"/>
    <col min="2" max="2" width="38.140625" style="1" customWidth="1"/>
    <col min="3" max="3" width="22.5703125" style="2" customWidth="1"/>
    <col min="4" max="4" width="20.85546875" style="2" customWidth="1"/>
    <col min="5" max="6" width="9.5703125" style="3" customWidth="1"/>
    <col min="7" max="7" width="15.85546875" style="3" customWidth="1"/>
    <col min="8" max="8" width="18.85546875" style="4" customWidth="1"/>
    <col min="9" max="9" width="22.42578125" style="4" customWidth="1"/>
    <col min="10" max="10" width="24.140625" style="1" customWidth="1"/>
    <col min="11" max="16384" width="9.140625" style="1"/>
  </cols>
  <sheetData>
    <row r="1" spans="2:11" ht="13.5" thickBot="1" x14ac:dyDescent="0.25"/>
    <row r="2" spans="2:11" ht="59.25" customHeight="1" x14ac:dyDescent="0.2">
      <c r="B2" s="5"/>
      <c r="C2" s="15" t="s">
        <v>90</v>
      </c>
      <c r="D2" s="16"/>
      <c r="E2" s="17"/>
      <c r="F2" s="17"/>
      <c r="G2" s="17"/>
      <c r="H2" s="18"/>
      <c r="I2" s="19"/>
    </row>
    <row r="3" spans="2:11" ht="24.75" customHeight="1" thickBot="1" x14ac:dyDescent="0.35">
      <c r="B3" s="6"/>
      <c r="C3" s="24" t="s">
        <v>113</v>
      </c>
      <c r="D3" s="22"/>
      <c r="E3" s="21"/>
      <c r="F3" s="21"/>
      <c r="G3" s="21"/>
      <c r="H3" s="23"/>
      <c r="I3" s="20"/>
    </row>
    <row r="4" spans="2:11" ht="15.75" x14ac:dyDescent="0.25">
      <c r="B4" s="6"/>
      <c r="C4" s="29" t="s">
        <v>91</v>
      </c>
      <c r="D4" s="30" t="s">
        <v>1</v>
      </c>
      <c r="E4" s="31" t="s">
        <v>1</v>
      </c>
      <c r="F4" s="31"/>
      <c r="G4" s="32" t="s">
        <v>95</v>
      </c>
      <c r="H4" s="33" t="s">
        <v>1</v>
      </c>
      <c r="I4" s="34" t="s">
        <v>96</v>
      </c>
      <c r="J4" s="26"/>
      <c r="K4" s="11"/>
    </row>
    <row r="5" spans="2:11" ht="15.75" x14ac:dyDescent="0.25">
      <c r="B5" s="6"/>
      <c r="C5" s="35" t="s">
        <v>2</v>
      </c>
      <c r="D5" s="36" t="s">
        <v>1</v>
      </c>
      <c r="E5" s="37"/>
      <c r="F5" s="37"/>
      <c r="G5" s="38" t="s">
        <v>97</v>
      </c>
      <c r="H5" s="39" t="s">
        <v>1</v>
      </c>
      <c r="I5" s="40" t="s">
        <v>98</v>
      </c>
      <c r="J5" s="26"/>
      <c r="K5" s="11"/>
    </row>
    <row r="6" spans="2:11" ht="15.75" x14ac:dyDescent="0.25">
      <c r="B6" s="6"/>
      <c r="C6" s="35" t="s">
        <v>92</v>
      </c>
      <c r="D6" s="41" t="s">
        <v>1</v>
      </c>
      <c r="E6" s="37"/>
      <c r="F6" s="37"/>
      <c r="G6" s="38" t="s">
        <v>99</v>
      </c>
      <c r="H6" s="39" t="s">
        <v>100</v>
      </c>
      <c r="I6" s="42" t="s">
        <v>101</v>
      </c>
      <c r="J6" s="26"/>
      <c r="K6" s="11"/>
    </row>
    <row r="7" spans="2:11" ht="15.75" x14ac:dyDescent="0.25">
      <c r="B7" s="6"/>
      <c r="C7" s="35" t="s">
        <v>20</v>
      </c>
      <c r="D7" s="36" t="s">
        <v>1</v>
      </c>
      <c r="E7" s="43"/>
      <c r="F7" s="43"/>
      <c r="G7" s="38" t="s">
        <v>3</v>
      </c>
      <c r="H7" s="44" t="s">
        <v>1</v>
      </c>
      <c r="I7" s="75">
        <v>44986</v>
      </c>
      <c r="J7" s="26"/>
      <c r="K7" s="11"/>
    </row>
    <row r="8" spans="2:11" ht="15.75" x14ac:dyDescent="0.25">
      <c r="B8" s="6"/>
      <c r="C8" s="25" t="s">
        <v>93</v>
      </c>
      <c r="D8" s="36" t="s">
        <v>1</v>
      </c>
      <c r="E8" s="43"/>
      <c r="F8" s="43"/>
      <c r="G8" s="38" t="s">
        <v>1</v>
      </c>
      <c r="H8" s="45" t="s">
        <v>1</v>
      </c>
      <c r="I8" s="46"/>
    </row>
    <row r="9" spans="2:11" ht="15.75" x14ac:dyDescent="0.25">
      <c r="B9" s="6"/>
      <c r="C9" s="25" t="s">
        <v>19</v>
      </c>
      <c r="D9" s="36" t="s">
        <v>1</v>
      </c>
      <c r="E9" s="43"/>
      <c r="F9" s="43"/>
      <c r="G9" s="38"/>
      <c r="H9" s="45" t="s">
        <v>1</v>
      </c>
      <c r="I9" s="46"/>
    </row>
    <row r="10" spans="2:11" ht="15.75" x14ac:dyDescent="0.25">
      <c r="B10" s="6"/>
      <c r="C10" s="25" t="s">
        <v>94</v>
      </c>
      <c r="D10" s="39" t="s">
        <v>100</v>
      </c>
      <c r="E10" s="47"/>
      <c r="F10" s="47"/>
      <c r="G10" s="38" t="s">
        <v>1</v>
      </c>
      <c r="H10" s="48" t="s">
        <v>1</v>
      </c>
      <c r="I10" s="46"/>
    </row>
    <row r="11" spans="2:11" ht="16.5" thickBot="1" x14ac:dyDescent="0.3">
      <c r="B11" s="6"/>
      <c r="C11" s="38"/>
      <c r="D11" s="49"/>
      <c r="E11" s="47"/>
      <c r="F11" s="47"/>
      <c r="G11" s="50"/>
      <c r="H11" s="51"/>
      <c r="I11" s="52"/>
    </row>
    <row r="12" spans="2:11" ht="16.5" thickBot="1" x14ac:dyDescent="0.3">
      <c r="B12" s="14"/>
      <c r="C12" s="32" t="s">
        <v>0</v>
      </c>
      <c r="D12" s="53"/>
      <c r="E12" s="54" t="s">
        <v>4</v>
      </c>
      <c r="F12" s="55" t="s">
        <v>5</v>
      </c>
      <c r="G12" s="54" t="s">
        <v>112</v>
      </c>
      <c r="H12" s="56" t="s">
        <v>6</v>
      </c>
      <c r="I12" s="57" t="s">
        <v>14</v>
      </c>
    </row>
    <row r="13" spans="2:11" ht="15.75" x14ac:dyDescent="0.25">
      <c r="B13" s="8"/>
      <c r="C13" s="32"/>
      <c r="D13" s="53"/>
      <c r="E13" s="54"/>
      <c r="F13" s="55"/>
      <c r="G13" s="54"/>
      <c r="H13" s="56"/>
      <c r="I13" s="57"/>
    </row>
    <row r="14" spans="2:11" ht="15.75" x14ac:dyDescent="0.25">
      <c r="B14" s="9"/>
      <c r="C14" s="38" t="s">
        <v>24</v>
      </c>
      <c r="D14" s="58" t="s">
        <v>25</v>
      </c>
      <c r="E14" s="47" t="s">
        <v>1</v>
      </c>
      <c r="F14" s="59"/>
      <c r="G14" s="47"/>
      <c r="H14" s="60" t="s">
        <v>1</v>
      </c>
      <c r="I14" s="46" t="s">
        <v>1</v>
      </c>
    </row>
    <row r="15" spans="2:11" ht="15.75" x14ac:dyDescent="0.25">
      <c r="B15" s="9"/>
      <c r="C15" s="38"/>
      <c r="D15" s="58"/>
      <c r="E15" s="47"/>
      <c r="F15" s="59"/>
      <c r="G15" s="47"/>
      <c r="H15" s="60"/>
      <c r="I15" s="46"/>
    </row>
    <row r="16" spans="2:11" ht="15.75" x14ac:dyDescent="0.25">
      <c r="B16" s="9"/>
      <c r="C16" s="38" t="s">
        <v>11</v>
      </c>
      <c r="D16" s="58"/>
      <c r="E16" s="47">
        <v>1</v>
      </c>
      <c r="F16" s="59" t="s">
        <v>7</v>
      </c>
      <c r="G16" s="73">
        <f>SUM(E16*0.025)</f>
        <v>2.5000000000000001E-2</v>
      </c>
      <c r="H16" s="61">
        <v>210000</v>
      </c>
      <c r="I16" s="46" t="s">
        <v>1</v>
      </c>
    </row>
    <row r="17" spans="1:12" ht="15.75" x14ac:dyDescent="0.25">
      <c r="B17" s="9"/>
      <c r="C17" s="38" t="s">
        <v>12</v>
      </c>
      <c r="D17" s="58"/>
      <c r="E17" s="47">
        <v>1</v>
      </c>
      <c r="F17" s="59" t="s">
        <v>7</v>
      </c>
      <c r="G17" s="73">
        <f>SUM(E17*0.036)</f>
        <v>3.5999999999999997E-2</v>
      </c>
      <c r="H17" s="61">
        <v>270000</v>
      </c>
      <c r="I17" s="46"/>
    </row>
    <row r="18" spans="1:12" ht="15.75" x14ac:dyDescent="0.25">
      <c r="B18" s="9"/>
      <c r="C18" s="38" t="s">
        <v>9</v>
      </c>
      <c r="D18" s="58"/>
      <c r="E18" s="47">
        <v>1</v>
      </c>
      <c r="F18" s="59" t="s">
        <v>7</v>
      </c>
      <c r="G18" s="73">
        <f>SUM(E18*0.05)</f>
        <v>0.05</v>
      </c>
      <c r="H18" s="61">
        <v>325000</v>
      </c>
      <c r="I18" s="46"/>
    </row>
    <row r="19" spans="1:12" ht="15.75" x14ac:dyDescent="0.25">
      <c r="B19" s="9"/>
      <c r="C19" s="38" t="s">
        <v>10</v>
      </c>
      <c r="D19" s="58"/>
      <c r="E19" s="47">
        <v>1</v>
      </c>
      <c r="F19" s="59" t="s">
        <v>7</v>
      </c>
      <c r="G19" s="73">
        <f>SUM(E19*0.06)</f>
        <v>0.06</v>
      </c>
      <c r="H19" s="61">
        <v>395000</v>
      </c>
      <c r="I19" s="46"/>
    </row>
    <row r="20" spans="1:12" ht="15.75" x14ac:dyDescent="0.25">
      <c r="B20" s="9"/>
      <c r="C20" s="38" t="s">
        <v>13</v>
      </c>
      <c r="D20" s="58"/>
      <c r="E20" s="47">
        <v>1</v>
      </c>
      <c r="F20" s="59" t="s">
        <v>7</v>
      </c>
      <c r="G20" s="74">
        <f>SUM(E20*0.075)</f>
        <v>7.4999999999999997E-2</v>
      </c>
      <c r="H20" s="61">
        <v>485000</v>
      </c>
      <c r="I20" s="46"/>
    </row>
    <row r="21" spans="1:12" ht="15.75" x14ac:dyDescent="0.25">
      <c r="B21" s="9"/>
      <c r="C21" s="38" t="s">
        <v>15</v>
      </c>
      <c r="D21" s="58"/>
      <c r="E21" s="47">
        <v>1</v>
      </c>
      <c r="F21" s="59" t="s">
        <v>7</v>
      </c>
      <c r="G21" s="74">
        <f>SUM(E21*0.1)</f>
        <v>0.1</v>
      </c>
      <c r="H21" s="61">
        <v>660000</v>
      </c>
      <c r="I21" s="46"/>
    </row>
    <row r="22" spans="1:12" ht="15.75" x14ac:dyDescent="0.25">
      <c r="B22" s="9"/>
      <c r="C22" s="38" t="s">
        <v>17</v>
      </c>
      <c r="D22" s="58"/>
      <c r="E22" s="47">
        <v>1</v>
      </c>
      <c r="F22" s="59" t="s">
        <v>7</v>
      </c>
      <c r="G22" s="74">
        <f>SUM(E22*0.118)</f>
        <v>0.11799999999999999</v>
      </c>
      <c r="H22" s="61">
        <v>900000</v>
      </c>
      <c r="I22" s="46"/>
    </row>
    <row r="23" spans="1:12" ht="15.75" x14ac:dyDescent="0.25">
      <c r="B23" s="9"/>
      <c r="C23" s="38" t="s">
        <v>18</v>
      </c>
      <c r="D23" s="58"/>
      <c r="E23" s="47">
        <v>1</v>
      </c>
      <c r="F23" s="59" t="s">
        <v>7</v>
      </c>
      <c r="G23" s="74">
        <f>SUM(E23*0.125)</f>
        <v>0.125</v>
      </c>
      <c r="H23" s="61">
        <v>1100000</v>
      </c>
      <c r="I23" s="46"/>
    </row>
    <row r="24" spans="1:12" ht="15.75" x14ac:dyDescent="0.25">
      <c r="B24" s="9"/>
      <c r="C24" s="38" t="s">
        <v>87</v>
      </c>
      <c r="D24" s="58"/>
      <c r="E24" s="47">
        <v>1</v>
      </c>
      <c r="F24" s="59" t="s">
        <v>7</v>
      </c>
      <c r="G24" s="74">
        <f>SUM(E24*0.15)</f>
        <v>0.15</v>
      </c>
      <c r="H24" s="61">
        <v>1200000</v>
      </c>
      <c r="I24" s="46"/>
    </row>
    <row r="25" spans="1:12" ht="15.75" x14ac:dyDescent="0.25">
      <c r="B25" s="9"/>
      <c r="C25" s="38" t="s">
        <v>88</v>
      </c>
      <c r="D25" s="58"/>
      <c r="E25" s="47">
        <v>1</v>
      </c>
      <c r="F25" s="59" t="s">
        <v>7</v>
      </c>
      <c r="G25" s="74">
        <f>SUM(E25*0.165)</f>
        <v>0.16500000000000001</v>
      </c>
      <c r="H25" s="61">
        <v>1350000</v>
      </c>
      <c r="I25" s="46"/>
    </row>
    <row r="26" spans="1:12" ht="15.75" x14ac:dyDescent="0.25">
      <c r="B26" s="9"/>
      <c r="C26" s="38" t="s">
        <v>89</v>
      </c>
      <c r="D26" s="58"/>
      <c r="E26" s="47">
        <v>1</v>
      </c>
      <c r="F26" s="59" t="s">
        <v>7</v>
      </c>
      <c r="G26" s="74">
        <f>SUM(E26*0.19)</f>
        <v>0.19</v>
      </c>
      <c r="H26" s="61">
        <v>1500000</v>
      </c>
      <c r="I26" s="46"/>
    </row>
    <row r="27" spans="1:12" ht="16.5" thickBot="1" x14ac:dyDescent="0.3">
      <c r="B27" s="10"/>
      <c r="C27" s="50"/>
      <c r="D27" s="62"/>
      <c r="E27" s="63"/>
      <c r="F27" s="64"/>
      <c r="G27" s="63"/>
      <c r="H27" s="65"/>
      <c r="I27" s="52"/>
    </row>
    <row r="28" spans="1:12" ht="15.75" x14ac:dyDescent="0.25">
      <c r="A28" s="7"/>
      <c r="B28" s="8"/>
      <c r="C28" s="66"/>
      <c r="D28" s="67"/>
      <c r="E28" s="54"/>
      <c r="F28" s="55"/>
      <c r="G28" s="54"/>
      <c r="H28" s="67"/>
      <c r="I28" s="57"/>
      <c r="J28" s="11"/>
      <c r="K28" s="11"/>
      <c r="L28" s="11"/>
    </row>
    <row r="29" spans="1:12" ht="15.75" x14ac:dyDescent="0.25">
      <c r="A29" s="7"/>
      <c r="B29" s="9"/>
      <c r="C29" s="68" t="s">
        <v>8</v>
      </c>
      <c r="D29" s="69" t="s">
        <v>26</v>
      </c>
      <c r="E29" s="47"/>
      <c r="F29" s="59"/>
      <c r="G29" s="47"/>
      <c r="H29" s="69"/>
      <c r="I29" s="46"/>
      <c r="J29" s="11"/>
      <c r="K29" s="11"/>
      <c r="L29" s="11"/>
    </row>
    <row r="30" spans="1:12" ht="15.75" x14ac:dyDescent="0.25">
      <c r="A30" s="7"/>
      <c r="B30" s="9"/>
      <c r="C30" s="68"/>
      <c r="D30" s="69"/>
      <c r="E30" s="47"/>
      <c r="F30" s="59"/>
      <c r="G30" s="47"/>
      <c r="H30" s="69"/>
      <c r="I30" s="46"/>
      <c r="J30" s="11"/>
      <c r="K30" s="11"/>
      <c r="L30" s="11"/>
    </row>
    <row r="31" spans="1:12" ht="15.75" x14ac:dyDescent="0.25">
      <c r="A31" s="7"/>
      <c r="B31" s="9"/>
      <c r="C31" s="38" t="s">
        <v>12</v>
      </c>
      <c r="D31" s="58"/>
      <c r="E31" s="47">
        <v>1</v>
      </c>
      <c r="F31" s="59" t="s">
        <v>7</v>
      </c>
      <c r="G31" s="73">
        <f>SUM(E31*0.036)</f>
        <v>3.5999999999999997E-2</v>
      </c>
      <c r="H31" s="61">
        <v>285000</v>
      </c>
      <c r="I31" s="46"/>
      <c r="J31" s="11"/>
      <c r="K31" s="11"/>
      <c r="L31" s="11"/>
    </row>
    <row r="32" spans="1:12" ht="15.75" x14ac:dyDescent="0.25">
      <c r="A32" s="7"/>
      <c r="B32" s="9"/>
      <c r="C32" s="38" t="s">
        <v>9</v>
      </c>
      <c r="D32" s="58"/>
      <c r="E32" s="47">
        <v>1</v>
      </c>
      <c r="F32" s="59" t="s">
        <v>7</v>
      </c>
      <c r="G32" s="73">
        <f>SUM(E32*0.05)</f>
        <v>0.05</v>
      </c>
      <c r="H32" s="61">
        <v>335000</v>
      </c>
      <c r="I32" s="46"/>
      <c r="J32" s="11"/>
      <c r="K32" s="11"/>
      <c r="L32" s="11"/>
    </row>
    <row r="33" spans="1:12" ht="15.75" x14ac:dyDescent="0.25">
      <c r="A33" s="7"/>
      <c r="B33" s="9"/>
      <c r="C33" s="38" t="s">
        <v>10</v>
      </c>
      <c r="D33" s="58"/>
      <c r="E33" s="47">
        <v>1</v>
      </c>
      <c r="F33" s="59" t="s">
        <v>7</v>
      </c>
      <c r="G33" s="73">
        <f>SUM(E33*0.06)</f>
        <v>0.06</v>
      </c>
      <c r="H33" s="61">
        <v>410000</v>
      </c>
      <c r="I33" s="46"/>
      <c r="J33" s="11"/>
      <c r="K33" s="11"/>
      <c r="L33" s="11"/>
    </row>
    <row r="34" spans="1:12" ht="15.75" x14ac:dyDescent="0.25">
      <c r="A34" s="7"/>
      <c r="B34" s="9"/>
      <c r="C34" s="38" t="s">
        <v>13</v>
      </c>
      <c r="D34" s="58"/>
      <c r="E34" s="47">
        <v>1</v>
      </c>
      <c r="F34" s="59" t="s">
        <v>7</v>
      </c>
      <c r="G34" s="74">
        <f>SUM(E34*0.075)</f>
        <v>7.4999999999999997E-2</v>
      </c>
      <c r="H34" s="61">
        <v>510000</v>
      </c>
      <c r="I34" s="46"/>
      <c r="J34" s="11"/>
      <c r="K34" s="11"/>
      <c r="L34" s="11"/>
    </row>
    <row r="35" spans="1:12" ht="15.75" x14ac:dyDescent="0.25">
      <c r="A35" s="7"/>
      <c r="B35" s="9"/>
      <c r="C35" s="68" t="s">
        <v>15</v>
      </c>
      <c r="D35" s="69"/>
      <c r="E35" s="47">
        <v>1</v>
      </c>
      <c r="F35" s="59" t="s">
        <v>7</v>
      </c>
      <c r="G35" s="74">
        <f>SUM(E35*0.1)</f>
        <v>0.1</v>
      </c>
      <c r="H35" s="61">
        <v>685000</v>
      </c>
      <c r="I35" s="46"/>
      <c r="J35" s="11"/>
      <c r="K35" s="11"/>
      <c r="L35" s="11"/>
    </row>
    <row r="36" spans="1:12" ht="15.75" x14ac:dyDescent="0.25">
      <c r="A36" s="7"/>
      <c r="B36" s="9"/>
      <c r="C36" s="68"/>
      <c r="D36" s="69"/>
      <c r="E36" s="47"/>
      <c r="F36" s="59"/>
      <c r="G36" s="47"/>
      <c r="H36" s="61"/>
      <c r="I36" s="46"/>
      <c r="J36" s="11"/>
      <c r="K36" s="11"/>
      <c r="L36" s="11"/>
    </row>
    <row r="37" spans="1:12" ht="15.75" x14ac:dyDescent="0.25">
      <c r="A37" s="7"/>
      <c r="B37" s="9"/>
      <c r="C37" s="68"/>
      <c r="D37" s="69"/>
      <c r="E37" s="47"/>
      <c r="F37" s="59"/>
      <c r="G37" s="47"/>
      <c r="H37" s="61"/>
      <c r="I37" s="46"/>
      <c r="J37" s="11"/>
      <c r="K37" s="11"/>
      <c r="L37" s="11"/>
    </row>
    <row r="38" spans="1:12" ht="15.75" x14ac:dyDescent="0.25">
      <c r="A38" s="7"/>
      <c r="B38" s="9"/>
      <c r="C38" s="68"/>
      <c r="D38" s="69"/>
      <c r="E38" s="47"/>
      <c r="F38" s="59"/>
      <c r="G38" s="47"/>
      <c r="H38" s="69"/>
      <c r="I38" s="46"/>
      <c r="J38" s="11"/>
      <c r="K38" s="11"/>
      <c r="L38" s="11"/>
    </row>
    <row r="39" spans="1:12" ht="16.5" thickBot="1" x14ac:dyDescent="0.3">
      <c r="A39" s="7"/>
      <c r="B39" s="10"/>
      <c r="C39" s="70"/>
      <c r="D39" s="71"/>
      <c r="E39" s="63"/>
      <c r="F39" s="64"/>
      <c r="G39" s="63"/>
      <c r="H39" s="71"/>
      <c r="I39" s="52"/>
      <c r="J39" s="11"/>
      <c r="K39" s="11"/>
      <c r="L39" s="11"/>
    </row>
    <row r="40" spans="1:12" ht="15.75" x14ac:dyDescent="0.25">
      <c r="A40" s="7"/>
      <c r="B40" s="9"/>
      <c r="C40" s="68"/>
      <c r="D40" s="69"/>
      <c r="E40" s="47"/>
      <c r="F40" s="59"/>
      <c r="G40" s="47"/>
      <c r="H40" s="69"/>
      <c r="I40" s="46"/>
      <c r="J40" s="11"/>
      <c r="K40" s="11"/>
      <c r="L40" s="11"/>
    </row>
    <row r="41" spans="1:12" ht="15.75" x14ac:dyDescent="0.25">
      <c r="A41" s="7"/>
      <c r="B41" s="9"/>
      <c r="C41" s="68" t="s">
        <v>23</v>
      </c>
      <c r="D41" s="69" t="s">
        <v>22</v>
      </c>
      <c r="E41" s="47"/>
      <c r="F41" s="59"/>
      <c r="G41" s="47"/>
      <c r="H41" s="69"/>
      <c r="I41" s="46"/>
      <c r="J41" s="11"/>
      <c r="K41" s="11"/>
      <c r="L41" s="11"/>
    </row>
    <row r="42" spans="1:12" ht="15.75" x14ac:dyDescent="0.25">
      <c r="A42" s="7"/>
      <c r="B42" s="9"/>
      <c r="C42" s="68"/>
      <c r="D42" s="69"/>
      <c r="E42" s="47"/>
      <c r="F42" s="59"/>
      <c r="G42" s="47"/>
      <c r="H42" s="69"/>
      <c r="I42" s="46"/>
      <c r="J42" s="11"/>
      <c r="K42" s="11"/>
      <c r="L42" s="11"/>
    </row>
    <row r="43" spans="1:12" ht="15.75" x14ac:dyDescent="0.25">
      <c r="A43" s="7"/>
      <c r="B43" s="9"/>
      <c r="C43" s="38" t="s">
        <v>12</v>
      </c>
      <c r="D43" s="58"/>
      <c r="E43" s="47">
        <v>1</v>
      </c>
      <c r="F43" s="59" t="s">
        <v>16</v>
      </c>
      <c r="G43" s="73">
        <f>SUM(E43*0.072)</f>
        <v>7.1999999999999995E-2</v>
      </c>
      <c r="H43" s="61">
        <v>625000</v>
      </c>
      <c r="I43" s="46"/>
      <c r="J43" s="11"/>
      <c r="K43" s="11"/>
      <c r="L43" s="11"/>
    </row>
    <row r="44" spans="1:12" ht="15.75" x14ac:dyDescent="0.25">
      <c r="A44" s="7"/>
      <c r="B44" s="9"/>
      <c r="C44" s="38" t="s">
        <v>9</v>
      </c>
      <c r="D44" s="58"/>
      <c r="E44" s="47">
        <v>1</v>
      </c>
      <c r="F44" s="59" t="s">
        <v>16</v>
      </c>
      <c r="G44" s="73">
        <f>SUM(E44*0.1)</f>
        <v>0.1</v>
      </c>
      <c r="H44" s="61">
        <v>725000</v>
      </c>
      <c r="I44" s="46"/>
      <c r="J44" s="11"/>
      <c r="K44" s="11"/>
      <c r="L44" s="11"/>
    </row>
    <row r="45" spans="1:12" ht="15.75" x14ac:dyDescent="0.25">
      <c r="A45" s="7"/>
      <c r="B45" s="9"/>
      <c r="C45" s="38" t="s">
        <v>10</v>
      </c>
      <c r="D45" s="58"/>
      <c r="E45" s="47">
        <v>1</v>
      </c>
      <c r="F45" s="59" t="s">
        <v>16</v>
      </c>
      <c r="G45" s="73">
        <f>SUM(E45*0.12)</f>
        <v>0.12</v>
      </c>
      <c r="H45" s="61">
        <v>825000</v>
      </c>
      <c r="I45" s="46"/>
      <c r="J45" s="11"/>
      <c r="K45" s="11"/>
      <c r="L45" s="11"/>
    </row>
    <row r="46" spans="1:12" ht="15.75" x14ac:dyDescent="0.25">
      <c r="A46" s="7"/>
      <c r="B46" s="9"/>
      <c r="C46" s="38" t="s">
        <v>13</v>
      </c>
      <c r="D46" s="58"/>
      <c r="E46" s="47">
        <v>1</v>
      </c>
      <c r="F46" s="59" t="s">
        <v>16</v>
      </c>
      <c r="G46" s="74">
        <f>SUM(E46*0.15)</f>
        <v>0.15</v>
      </c>
      <c r="H46" s="61">
        <v>1000000</v>
      </c>
      <c r="I46" s="46"/>
      <c r="J46" s="11"/>
      <c r="K46" s="11"/>
      <c r="L46" s="11"/>
    </row>
    <row r="47" spans="1:12" ht="15.75" x14ac:dyDescent="0.25">
      <c r="A47" s="7"/>
      <c r="B47" s="9"/>
      <c r="C47" s="38" t="s">
        <v>15</v>
      </c>
      <c r="D47" s="58"/>
      <c r="E47" s="47">
        <v>1</v>
      </c>
      <c r="F47" s="59" t="s">
        <v>16</v>
      </c>
      <c r="G47" s="74">
        <f>SUM(E47*0.2)</f>
        <v>0.2</v>
      </c>
      <c r="H47" s="61">
        <v>1350000</v>
      </c>
      <c r="I47" s="46"/>
      <c r="J47" s="11"/>
      <c r="K47" s="11"/>
      <c r="L47" s="11"/>
    </row>
    <row r="48" spans="1:12" ht="15.75" x14ac:dyDescent="0.25">
      <c r="A48" s="7"/>
      <c r="B48" s="9"/>
      <c r="C48" s="38"/>
      <c r="D48" s="58"/>
      <c r="E48" s="47"/>
      <c r="F48" s="59"/>
      <c r="G48" s="47"/>
      <c r="H48" s="61"/>
      <c r="I48" s="46"/>
      <c r="J48" s="11"/>
      <c r="K48" s="11"/>
      <c r="L48" s="11"/>
    </row>
    <row r="49" spans="1:12" ht="15.75" x14ac:dyDescent="0.25">
      <c r="A49" s="7"/>
      <c r="B49" s="9"/>
      <c r="C49" s="38"/>
      <c r="D49" s="58"/>
      <c r="E49" s="47"/>
      <c r="F49" s="59"/>
      <c r="G49" s="47"/>
      <c r="H49" s="61"/>
      <c r="I49" s="46"/>
      <c r="J49" s="11"/>
      <c r="K49" s="11"/>
      <c r="L49" s="11"/>
    </row>
    <row r="50" spans="1:12" ht="15.75" x14ac:dyDescent="0.25">
      <c r="A50" s="7"/>
      <c r="B50" s="9"/>
      <c r="C50" s="68"/>
      <c r="D50" s="69"/>
      <c r="E50" s="47"/>
      <c r="F50" s="59"/>
      <c r="G50" s="47"/>
      <c r="H50" s="61" t="s">
        <v>1</v>
      </c>
      <c r="I50" s="46"/>
      <c r="J50" s="11"/>
      <c r="K50" s="11"/>
      <c r="L50" s="11"/>
    </row>
    <row r="51" spans="1:12" ht="16.5" thickBot="1" x14ac:dyDescent="0.3">
      <c r="A51" s="7"/>
      <c r="B51" s="9"/>
      <c r="C51" s="68"/>
      <c r="D51" s="69"/>
      <c r="E51" s="47"/>
      <c r="F51" s="59"/>
      <c r="G51" s="47"/>
      <c r="H51" s="69"/>
      <c r="I51" s="46"/>
      <c r="J51" s="11"/>
      <c r="K51" s="11"/>
      <c r="L51" s="11"/>
    </row>
    <row r="52" spans="1:12" ht="15.75" x14ac:dyDescent="0.25">
      <c r="A52" s="7"/>
      <c r="B52" s="8"/>
      <c r="C52" s="66"/>
      <c r="D52" s="67"/>
      <c r="E52" s="54"/>
      <c r="F52" s="55"/>
      <c r="G52" s="54"/>
      <c r="H52" s="67"/>
      <c r="I52" s="57"/>
      <c r="J52" s="11"/>
      <c r="K52" s="11"/>
      <c r="L52" s="11"/>
    </row>
    <row r="53" spans="1:12" ht="15.75" x14ac:dyDescent="0.25">
      <c r="A53" s="7"/>
      <c r="B53" s="9"/>
      <c r="C53" s="68" t="s">
        <v>8</v>
      </c>
      <c r="D53" s="69" t="s">
        <v>21</v>
      </c>
      <c r="E53" s="47" t="s">
        <v>1</v>
      </c>
      <c r="F53" s="59" t="s">
        <v>1</v>
      </c>
      <c r="G53" s="47"/>
      <c r="H53" s="69"/>
      <c r="I53" s="46" t="s">
        <v>1</v>
      </c>
    </row>
    <row r="54" spans="1:12" ht="15.75" x14ac:dyDescent="0.25">
      <c r="A54" s="7"/>
      <c r="B54" s="9"/>
      <c r="C54" s="68"/>
      <c r="D54" s="69"/>
      <c r="E54" s="47"/>
      <c r="F54" s="59"/>
      <c r="G54" s="47"/>
      <c r="H54" s="69"/>
      <c r="I54" s="46"/>
    </row>
    <row r="55" spans="1:12" ht="15.75" x14ac:dyDescent="0.25">
      <c r="A55" s="7"/>
      <c r="B55" s="9"/>
      <c r="C55" s="38" t="s">
        <v>12</v>
      </c>
      <c r="D55" s="69"/>
      <c r="E55" s="47">
        <v>1</v>
      </c>
      <c r="F55" s="59" t="s">
        <v>7</v>
      </c>
      <c r="G55" s="47"/>
      <c r="H55" s="61">
        <v>295000</v>
      </c>
      <c r="I55" s="46"/>
    </row>
    <row r="56" spans="1:12" ht="15.75" x14ac:dyDescent="0.25">
      <c r="A56" s="7"/>
      <c r="B56" s="9"/>
      <c r="C56" s="38" t="s">
        <v>9</v>
      </c>
      <c r="D56" s="69"/>
      <c r="E56" s="47">
        <v>1</v>
      </c>
      <c r="F56" s="59" t="s">
        <v>7</v>
      </c>
      <c r="G56" s="47"/>
      <c r="H56" s="61">
        <v>350000</v>
      </c>
      <c r="I56" s="46"/>
    </row>
    <row r="57" spans="1:12" ht="15.75" x14ac:dyDescent="0.25">
      <c r="A57" s="7"/>
      <c r="B57" s="9"/>
      <c r="C57" s="38" t="s">
        <v>10</v>
      </c>
      <c r="D57" s="69"/>
      <c r="E57" s="47">
        <v>1</v>
      </c>
      <c r="F57" s="59" t="s">
        <v>7</v>
      </c>
      <c r="G57" s="47"/>
      <c r="H57" s="61">
        <v>420000</v>
      </c>
      <c r="I57" s="46"/>
    </row>
    <row r="58" spans="1:12" ht="15.75" x14ac:dyDescent="0.25">
      <c r="A58" s="7"/>
      <c r="B58" s="13" t="s">
        <v>1</v>
      </c>
      <c r="C58" s="38" t="s">
        <v>13</v>
      </c>
      <c r="D58" s="69"/>
      <c r="E58" s="47">
        <v>1</v>
      </c>
      <c r="F58" s="59" t="s">
        <v>7</v>
      </c>
      <c r="G58" s="47"/>
      <c r="H58" s="61">
        <v>510000</v>
      </c>
      <c r="I58" s="46"/>
    </row>
    <row r="59" spans="1:12" ht="15.75" x14ac:dyDescent="0.25">
      <c r="A59" s="7"/>
      <c r="B59" s="13"/>
      <c r="C59" s="38" t="s">
        <v>15</v>
      </c>
      <c r="D59" s="69"/>
      <c r="E59" s="47">
        <v>1</v>
      </c>
      <c r="F59" s="59" t="s">
        <v>7</v>
      </c>
      <c r="G59" s="47"/>
      <c r="H59" s="61">
        <v>685000</v>
      </c>
      <c r="I59" s="46"/>
    </row>
    <row r="60" spans="1:12" ht="15.75" x14ac:dyDescent="0.25">
      <c r="A60" s="7"/>
      <c r="B60" s="13"/>
      <c r="C60" s="68"/>
      <c r="D60" s="69"/>
      <c r="E60" s="47"/>
      <c r="F60" s="59"/>
      <c r="G60" s="47"/>
      <c r="H60" s="69"/>
      <c r="I60" s="46"/>
    </row>
    <row r="61" spans="1:12" ht="16.5" thickBot="1" x14ac:dyDescent="0.3">
      <c r="A61" s="12"/>
      <c r="B61" s="10"/>
      <c r="C61" s="70"/>
      <c r="D61" s="71"/>
      <c r="E61" s="63"/>
      <c r="F61" s="64"/>
      <c r="G61" s="63"/>
      <c r="H61" s="71"/>
      <c r="I61" s="52"/>
    </row>
    <row r="62" spans="1:12" ht="15.75" x14ac:dyDescent="0.25">
      <c r="B62" s="8"/>
      <c r="C62" s="38"/>
      <c r="D62" s="58"/>
      <c r="E62" s="47"/>
      <c r="F62" s="59"/>
      <c r="G62" s="47"/>
      <c r="H62" s="61"/>
      <c r="I62" s="46"/>
    </row>
    <row r="63" spans="1:12" ht="15.75" x14ac:dyDescent="0.25">
      <c r="B63" s="9"/>
      <c r="C63" s="38" t="s">
        <v>8</v>
      </c>
      <c r="D63" s="58" t="s">
        <v>114</v>
      </c>
      <c r="E63" s="47" t="s">
        <v>1</v>
      </c>
      <c r="F63" s="59" t="s">
        <v>1</v>
      </c>
      <c r="G63" s="47"/>
      <c r="H63" s="61" t="s">
        <v>1</v>
      </c>
      <c r="I63" s="46"/>
    </row>
    <row r="64" spans="1:12" ht="15.75" x14ac:dyDescent="0.25">
      <c r="B64" s="9"/>
      <c r="C64" s="38"/>
      <c r="D64" s="58"/>
      <c r="E64" s="47"/>
      <c r="F64" s="59"/>
      <c r="G64" s="47"/>
      <c r="H64" s="61"/>
      <c r="I64" s="46"/>
    </row>
    <row r="65" spans="2:9" ht="15.75" x14ac:dyDescent="0.25">
      <c r="B65" s="9"/>
      <c r="C65" s="38" t="s">
        <v>9</v>
      </c>
      <c r="D65" s="58"/>
      <c r="E65" s="47">
        <v>1</v>
      </c>
      <c r="F65" s="59" t="s">
        <v>7</v>
      </c>
      <c r="G65" s="47"/>
      <c r="H65" s="61">
        <v>375000</v>
      </c>
      <c r="I65" s="46"/>
    </row>
    <row r="66" spans="2:9" ht="15.75" x14ac:dyDescent="0.25">
      <c r="B66" s="9"/>
      <c r="C66" s="38" t="s">
        <v>10</v>
      </c>
      <c r="D66" s="58"/>
      <c r="E66" s="47">
        <v>1</v>
      </c>
      <c r="F66" s="59" t="s">
        <v>7</v>
      </c>
      <c r="G66" s="47"/>
      <c r="H66" s="61">
        <v>450000</v>
      </c>
      <c r="I66" s="46"/>
    </row>
    <row r="67" spans="2:9" ht="15.75" x14ac:dyDescent="0.25">
      <c r="B67" s="9"/>
      <c r="C67" s="38"/>
      <c r="D67" s="58"/>
      <c r="E67" s="47"/>
      <c r="F67" s="59"/>
      <c r="G67" s="47"/>
      <c r="H67" s="61"/>
      <c r="I67" s="46"/>
    </row>
    <row r="68" spans="2:9" ht="15.75" x14ac:dyDescent="0.25">
      <c r="B68" s="9"/>
      <c r="C68" s="38"/>
      <c r="D68" s="58"/>
      <c r="E68" s="47"/>
      <c r="F68" s="59"/>
      <c r="G68" s="47"/>
      <c r="H68" s="61"/>
      <c r="I68" s="46"/>
    </row>
    <row r="69" spans="2:9" ht="15.75" x14ac:dyDescent="0.25">
      <c r="B69" s="9"/>
      <c r="C69" s="38"/>
      <c r="D69" s="58"/>
      <c r="E69" s="47"/>
      <c r="F69" s="59"/>
      <c r="G69" s="47"/>
      <c r="H69" s="61"/>
      <c r="I69" s="46"/>
    </row>
    <row r="70" spans="2:9" ht="15.75" x14ac:dyDescent="0.25">
      <c r="B70" s="9"/>
      <c r="C70" s="38"/>
      <c r="D70" s="58"/>
      <c r="E70" s="47"/>
      <c r="F70" s="59"/>
      <c r="G70" s="47"/>
      <c r="H70" s="61"/>
      <c r="I70" s="46"/>
    </row>
    <row r="71" spans="2:9" ht="16.5" thickBot="1" x14ac:dyDescent="0.3">
      <c r="B71" s="10"/>
      <c r="C71" s="38"/>
      <c r="D71" s="58"/>
      <c r="E71" s="47"/>
      <c r="F71" s="59"/>
      <c r="G71" s="47"/>
      <c r="H71" s="61"/>
      <c r="I71" s="46"/>
    </row>
    <row r="72" spans="2:9" ht="15.75" x14ac:dyDescent="0.25">
      <c r="B72" s="8"/>
      <c r="C72" s="32"/>
      <c r="D72" s="53"/>
      <c r="E72" s="54"/>
      <c r="F72" s="55"/>
      <c r="G72" s="54"/>
      <c r="H72" s="56"/>
      <c r="I72" s="57"/>
    </row>
    <row r="73" spans="2:9" ht="15.75" x14ac:dyDescent="0.25">
      <c r="B73" s="9" t="s">
        <v>1</v>
      </c>
      <c r="C73" s="38" t="s">
        <v>8</v>
      </c>
      <c r="D73" s="58" t="s">
        <v>115</v>
      </c>
      <c r="E73" s="47" t="s">
        <v>1</v>
      </c>
      <c r="F73" s="59" t="s">
        <v>1</v>
      </c>
      <c r="G73" s="47"/>
      <c r="H73" s="61" t="s">
        <v>1</v>
      </c>
      <c r="I73" s="46"/>
    </row>
    <row r="74" spans="2:9" ht="15.75" x14ac:dyDescent="0.25">
      <c r="B74" s="9"/>
      <c r="C74" s="38"/>
      <c r="D74" s="58"/>
      <c r="E74" s="47"/>
      <c r="F74" s="59"/>
      <c r="G74" s="47"/>
      <c r="H74" s="61"/>
      <c r="I74" s="46"/>
    </row>
    <row r="75" spans="2:9" ht="15.75" x14ac:dyDescent="0.25">
      <c r="B75" s="9"/>
      <c r="C75" s="38" t="s">
        <v>12</v>
      </c>
      <c r="D75" s="58"/>
      <c r="E75" s="47">
        <v>1</v>
      </c>
      <c r="F75" s="59" t="s">
        <v>7</v>
      </c>
      <c r="G75" s="47"/>
      <c r="H75" s="61">
        <v>295000</v>
      </c>
      <c r="I75" s="46"/>
    </row>
    <row r="76" spans="2:9" ht="15.75" x14ac:dyDescent="0.25">
      <c r="B76" s="9"/>
      <c r="C76" s="38" t="s">
        <v>9</v>
      </c>
      <c r="D76" s="58"/>
      <c r="E76" s="47">
        <v>1</v>
      </c>
      <c r="F76" s="59" t="s">
        <v>7</v>
      </c>
      <c r="G76" s="47"/>
      <c r="H76" s="61">
        <v>350000</v>
      </c>
      <c r="I76" s="46"/>
    </row>
    <row r="77" spans="2:9" ht="15.75" x14ac:dyDescent="0.25">
      <c r="B77" s="9"/>
      <c r="C77" s="38" t="s">
        <v>10</v>
      </c>
      <c r="D77" s="58"/>
      <c r="E77" s="47">
        <v>1</v>
      </c>
      <c r="F77" s="59" t="s">
        <v>7</v>
      </c>
      <c r="G77" s="47"/>
      <c r="H77" s="61">
        <v>420000</v>
      </c>
      <c r="I77" s="46"/>
    </row>
    <row r="78" spans="2:9" ht="15.75" x14ac:dyDescent="0.25">
      <c r="B78" s="9"/>
      <c r="C78" s="38" t="s">
        <v>13</v>
      </c>
      <c r="D78" s="58"/>
      <c r="E78" s="47">
        <v>1</v>
      </c>
      <c r="F78" s="59" t="s">
        <v>7</v>
      </c>
      <c r="G78" s="47"/>
      <c r="H78" s="61">
        <v>510000</v>
      </c>
      <c r="I78" s="46"/>
    </row>
    <row r="79" spans="2:9" ht="15.75" x14ac:dyDescent="0.25">
      <c r="B79" s="9"/>
      <c r="C79" s="38" t="s">
        <v>15</v>
      </c>
      <c r="D79" s="58"/>
      <c r="E79" s="47">
        <v>1</v>
      </c>
      <c r="F79" s="59" t="s">
        <v>7</v>
      </c>
      <c r="G79" s="47"/>
      <c r="H79" s="61">
        <v>685000</v>
      </c>
      <c r="I79" s="46"/>
    </row>
    <row r="80" spans="2:9" ht="15.75" x14ac:dyDescent="0.25">
      <c r="B80" s="9"/>
      <c r="C80" s="38"/>
      <c r="D80" s="58"/>
      <c r="E80" s="47"/>
      <c r="F80" s="59"/>
      <c r="G80" s="47"/>
      <c r="H80" s="61"/>
      <c r="I80" s="46"/>
    </row>
    <row r="81" spans="2:9" ht="15.75" x14ac:dyDescent="0.25">
      <c r="B81" s="9"/>
      <c r="C81" s="38"/>
      <c r="D81" s="58"/>
      <c r="E81" s="47"/>
      <c r="F81" s="59"/>
      <c r="G81" s="47"/>
      <c r="H81" s="61"/>
      <c r="I81" s="46"/>
    </row>
    <row r="82" spans="2:9" ht="16.5" thickBot="1" x14ac:dyDescent="0.3">
      <c r="B82" s="10"/>
      <c r="C82" s="50"/>
      <c r="D82" s="62"/>
      <c r="E82" s="63"/>
      <c r="F82" s="64"/>
      <c r="G82" s="63"/>
      <c r="H82" s="65"/>
      <c r="I82" s="52"/>
    </row>
    <row r="83" spans="2:9" ht="15.75" x14ac:dyDescent="0.25">
      <c r="B83" s="9"/>
      <c r="C83" s="38"/>
      <c r="D83" s="58"/>
      <c r="E83" s="47"/>
      <c r="F83" s="59"/>
      <c r="G83" s="47"/>
      <c r="H83" s="61"/>
      <c r="I83" s="46"/>
    </row>
    <row r="84" spans="2:9" ht="15.75" x14ac:dyDescent="0.25">
      <c r="B84" s="9"/>
      <c r="C84" s="38" t="s">
        <v>8</v>
      </c>
      <c r="D84" s="58" t="s">
        <v>27</v>
      </c>
      <c r="E84" s="47" t="s">
        <v>1</v>
      </c>
      <c r="F84" s="59" t="s">
        <v>1</v>
      </c>
      <c r="G84" s="47"/>
      <c r="H84" s="61" t="s">
        <v>1</v>
      </c>
      <c r="I84" s="46"/>
    </row>
    <row r="85" spans="2:9" ht="15.75" x14ac:dyDescent="0.25">
      <c r="B85" s="9"/>
      <c r="C85" s="38"/>
      <c r="D85" s="58"/>
      <c r="E85" s="47"/>
      <c r="F85" s="59"/>
      <c r="G85" s="47"/>
      <c r="H85" s="61"/>
      <c r="I85" s="46"/>
    </row>
    <row r="86" spans="2:9" ht="15.75" x14ac:dyDescent="0.25">
      <c r="B86" s="9"/>
      <c r="C86" s="38" t="s">
        <v>28</v>
      </c>
      <c r="D86" s="58"/>
      <c r="E86" s="47">
        <v>1</v>
      </c>
      <c r="F86" s="59" t="s">
        <v>7</v>
      </c>
      <c r="G86" s="47"/>
      <c r="H86" s="61">
        <v>1000000</v>
      </c>
      <c r="I86" s="46"/>
    </row>
    <row r="87" spans="2:9" ht="15.75" x14ac:dyDescent="0.25">
      <c r="B87" s="9"/>
      <c r="C87" s="38" t="s">
        <v>29</v>
      </c>
      <c r="D87" s="58"/>
      <c r="E87" s="47">
        <v>1</v>
      </c>
      <c r="F87" s="59" t="s">
        <v>7</v>
      </c>
      <c r="G87" s="47"/>
      <c r="H87" s="61">
        <v>1300000</v>
      </c>
      <c r="I87" s="46"/>
    </row>
    <row r="88" spans="2:9" ht="15.75" x14ac:dyDescent="0.25">
      <c r="B88" s="9"/>
      <c r="C88" s="38" t="s">
        <v>30</v>
      </c>
      <c r="D88" s="58"/>
      <c r="E88" s="47">
        <v>1</v>
      </c>
      <c r="F88" s="59" t="s">
        <v>7</v>
      </c>
      <c r="G88" s="47"/>
      <c r="H88" s="61">
        <v>1600000</v>
      </c>
      <c r="I88" s="46"/>
    </row>
    <row r="89" spans="2:9" ht="15.75" x14ac:dyDescent="0.25">
      <c r="B89" s="9"/>
      <c r="C89" s="38"/>
      <c r="D89" s="58"/>
      <c r="E89" s="47"/>
      <c r="F89" s="59"/>
      <c r="G89" s="47"/>
      <c r="H89" s="61"/>
      <c r="I89" s="46"/>
    </row>
    <row r="90" spans="2:9" ht="15.75" x14ac:dyDescent="0.25">
      <c r="B90" s="9"/>
      <c r="C90" s="38"/>
      <c r="D90" s="58"/>
      <c r="E90" s="47"/>
      <c r="F90" s="59"/>
      <c r="G90" s="47"/>
      <c r="H90" s="61"/>
      <c r="I90" s="46"/>
    </row>
    <row r="91" spans="2:9" ht="15.75" x14ac:dyDescent="0.25">
      <c r="B91" s="9"/>
      <c r="C91" s="38"/>
      <c r="D91" s="58"/>
      <c r="E91" s="47"/>
      <c r="F91" s="59"/>
      <c r="G91" s="47"/>
      <c r="H91" s="61"/>
      <c r="I91" s="46"/>
    </row>
    <row r="92" spans="2:9" ht="15.75" x14ac:dyDescent="0.25">
      <c r="B92" s="9"/>
      <c r="C92" s="38"/>
      <c r="D92" s="58"/>
      <c r="E92" s="47"/>
      <c r="F92" s="59"/>
      <c r="G92" s="47"/>
      <c r="H92" s="61"/>
      <c r="I92" s="46"/>
    </row>
    <row r="93" spans="2:9" ht="15.75" x14ac:dyDescent="0.25">
      <c r="B93" s="9"/>
      <c r="C93" s="38"/>
      <c r="D93" s="58"/>
      <c r="E93" s="47"/>
      <c r="F93" s="59"/>
      <c r="G93" s="47"/>
      <c r="H93" s="61"/>
      <c r="I93" s="46"/>
    </row>
    <row r="94" spans="2:9" ht="15.75" x14ac:dyDescent="0.25">
      <c r="B94" s="9"/>
      <c r="C94" s="38"/>
      <c r="D94" s="58"/>
      <c r="E94" s="47"/>
      <c r="F94" s="59"/>
      <c r="G94" s="47"/>
      <c r="H94" s="61"/>
      <c r="I94" s="46"/>
    </row>
    <row r="95" spans="2:9" ht="15.75" x14ac:dyDescent="0.25">
      <c r="B95" s="9"/>
      <c r="C95" s="38"/>
      <c r="D95" s="58"/>
      <c r="E95" s="47"/>
      <c r="F95" s="59"/>
      <c r="G95" s="47"/>
      <c r="H95" s="61"/>
      <c r="I95" s="46"/>
    </row>
    <row r="96" spans="2:9" ht="16.5" thickBot="1" x14ac:dyDescent="0.3">
      <c r="B96" s="10"/>
      <c r="C96" s="38"/>
      <c r="D96" s="58"/>
      <c r="E96" s="47"/>
      <c r="F96" s="59"/>
      <c r="G96" s="47"/>
      <c r="H96" s="61"/>
      <c r="I96" s="46"/>
    </row>
    <row r="97" spans="2:9" ht="15.75" x14ac:dyDescent="0.25">
      <c r="B97" s="8"/>
      <c r="C97" s="32"/>
      <c r="D97" s="53"/>
      <c r="E97" s="54"/>
      <c r="F97" s="55"/>
      <c r="G97" s="54"/>
      <c r="H97" s="56"/>
      <c r="I97" s="57"/>
    </row>
    <row r="98" spans="2:9" ht="15.75" x14ac:dyDescent="0.25">
      <c r="B98" s="9"/>
      <c r="C98" s="38" t="s">
        <v>8</v>
      </c>
      <c r="D98" s="58" t="s">
        <v>27</v>
      </c>
      <c r="E98" s="47" t="s">
        <v>1</v>
      </c>
      <c r="F98" s="59" t="s">
        <v>1</v>
      </c>
      <c r="G98" s="47"/>
      <c r="H98" s="61" t="s">
        <v>1</v>
      </c>
      <c r="I98" s="46"/>
    </row>
    <row r="99" spans="2:9" ht="15.75" x14ac:dyDescent="0.25">
      <c r="B99" s="9"/>
      <c r="C99" s="38"/>
      <c r="D99" s="58"/>
      <c r="E99" s="47"/>
      <c r="F99" s="59"/>
      <c r="G99" s="47"/>
      <c r="H99" s="61"/>
      <c r="I99" s="46"/>
    </row>
    <row r="100" spans="2:9" ht="15.75" x14ac:dyDescent="0.25">
      <c r="B100" s="9"/>
      <c r="C100" s="38" t="s">
        <v>29</v>
      </c>
      <c r="D100" s="58"/>
      <c r="E100" s="47">
        <v>1</v>
      </c>
      <c r="F100" s="59" t="s">
        <v>7</v>
      </c>
      <c r="G100" s="47"/>
      <c r="H100" s="61">
        <v>1200000</v>
      </c>
      <c r="I100" s="46"/>
    </row>
    <row r="101" spans="2:9" ht="15.75" x14ac:dyDescent="0.25">
      <c r="B101" s="9"/>
      <c r="C101" s="38" t="s">
        <v>30</v>
      </c>
      <c r="D101" s="58"/>
      <c r="E101" s="47">
        <v>1</v>
      </c>
      <c r="F101" s="59" t="s">
        <v>7</v>
      </c>
      <c r="G101" s="47"/>
      <c r="H101" s="61">
        <v>1500000</v>
      </c>
      <c r="I101" s="46"/>
    </row>
    <row r="102" spans="2:9" ht="15.75" x14ac:dyDescent="0.25">
      <c r="B102" s="9"/>
      <c r="C102" s="38"/>
      <c r="D102" s="58"/>
      <c r="E102" s="47"/>
      <c r="F102" s="59"/>
      <c r="G102" s="47"/>
      <c r="H102" s="61"/>
      <c r="I102" s="46"/>
    </row>
    <row r="103" spans="2:9" ht="15.75" x14ac:dyDescent="0.25">
      <c r="B103" s="9"/>
      <c r="C103" s="38"/>
      <c r="D103" s="58"/>
      <c r="E103" s="47"/>
      <c r="F103" s="59"/>
      <c r="G103" s="47"/>
      <c r="H103" s="61"/>
      <c r="I103" s="46"/>
    </row>
    <row r="104" spans="2:9" ht="15.75" x14ac:dyDescent="0.25">
      <c r="B104" s="9"/>
      <c r="C104" s="38"/>
      <c r="D104" s="58"/>
      <c r="E104" s="47"/>
      <c r="F104" s="59"/>
      <c r="G104" s="47"/>
      <c r="H104" s="61"/>
      <c r="I104" s="46"/>
    </row>
    <row r="105" spans="2:9" ht="15.75" x14ac:dyDescent="0.25">
      <c r="B105" s="9"/>
      <c r="C105" s="38"/>
      <c r="D105" s="58"/>
      <c r="E105" s="47"/>
      <c r="F105" s="59"/>
      <c r="G105" s="47"/>
      <c r="H105" s="61"/>
      <c r="I105" s="46"/>
    </row>
    <row r="106" spans="2:9" ht="15.75" x14ac:dyDescent="0.25">
      <c r="B106" s="9"/>
      <c r="C106" s="38"/>
      <c r="D106" s="58"/>
      <c r="E106" s="47"/>
      <c r="F106" s="59"/>
      <c r="G106" s="47"/>
      <c r="H106" s="61"/>
      <c r="I106" s="46"/>
    </row>
    <row r="107" spans="2:9" ht="15.75" x14ac:dyDescent="0.25">
      <c r="B107" s="9"/>
      <c r="C107" s="38"/>
      <c r="D107" s="58"/>
      <c r="E107" s="47"/>
      <c r="F107" s="59"/>
      <c r="G107" s="47"/>
      <c r="H107" s="61"/>
      <c r="I107" s="46"/>
    </row>
    <row r="108" spans="2:9" ht="15.75" x14ac:dyDescent="0.25">
      <c r="B108" s="9"/>
      <c r="C108" s="38"/>
      <c r="D108" s="58"/>
      <c r="E108" s="47"/>
      <c r="F108" s="59"/>
      <c r="G108" s="47"/>
      <c r="H108" s="61"/>
      <c r="I108" s="46"/>
    </row>
    <row r="109" spans="2:9" ht="15.75" x14ac:dyDescent="0.25">
      <c r="B109" s="9"/>
      <c r="C109" s="38"/>
      <c r="D109" s="58"/>
      <c r="E109" s="47"/>
      <c r="F109" s="59"/>
      <c r="G109" s="47"/>
      <c r="H109" s="61"/>
      <c r="I109" s="46"/>
    </row>
    <row r="110" spans="2:9" ht="16.5" thickBot="1" x14ac:dyDescent="0.3">
      <c r="B110" s="10"/>
      <c r="C110" s="50"/>
      <c r="D110" s="62"/>
      <c r="E110" s="63"/>
      <c r="F110" s="64"/>
      <c r="G110" s="63"/>
      <c r="H110" s="65"/>
      <c r="I110" s="52"/>
    </row>
    <row r="111" spans="2:9" ht="15.75" x14ac:dyDescent="0.25">
      <c r="B111" s="8"/>
      <c r="C111" s="38"/>
      <c r="D111" s="58"/>
      <c r="E111" s="47"/>
      <c r="F111" s="59"/>
      <c r="G111" s="47"/>
      <c r="H111" s="61"/>
      <c r="I111" s="46"/>
    </row>
    <row r="112" spans="2:9" ht="15.75" x14ac:dyDescent="0.25">
      <c r="B112" s="9"/>
      <c r="C112" s="38" t="s">
        <v>8</v>
      </c>
      <c r="D112" s="58" t="s">
        <v>1</v>
      </c>
      <c r="E112" s="47" t="s">
        <v>1</v>
      </c>
      <c r="F112" s="59" t="s">
        <v>1</v>
      </c>
      <c r="G112" s="47"/>
      <c r="H112" s="61" t="s">
        <v>1</v>
      </c>
      <c r="I112" s="46"/>
    </row>
    <row r="113" spans="2:9" ht="15.75" x14ac:dyDescent="0.25">
      <c r="B113" s="9"/>
      <c r="C113" s="38"/>
      <c r="D113" s="58"/>
      <c r="E113" s="47"/>
      <c r="F113" s="59"/>
      <c r="G113" s="47"/>
      <c r="H113" s="61"/>
      <c r="I113" s="46"/>
    </row>
    <row r="114" spans="2:9" ht="15.75" x14ac:dyDescent="0.25">
      <c r="B114" s="9"/>
      <c r="C114" s="38" t="s">
        <v>28</v>
      </c>
      <c r="D114" s="58"/>
      <c r="E114" s="47">
        <v>1</v>
      </c>
      <c r="F114" s="59" t="s">
        <v>7</v>
      </c>
      <c r="G114" s="47"/>
      <c r="H114" s="61">
        <v>800000</v>
      </c>
      <c r="I114" s="46"/>
    </row>
    <row r="115" spans="2:9" ht="15.75" x14ac:dyDescent="0.25">
      <c r="B115" s="9"/>
      <c r="C115" s="38" t="s">
        <v>29</v>
      </c>
      <c r="D115" s="58"/>
      <c r="E115" s="47">
        <v>1</v>
      </c>
      <c r="F115" s="59" t="s">
        <v>7</v>
      </c>
      <c r="G115" s="47"/>
      <c r="H115" s="61">
        <v>1100000</v>
      </c>
      <c r="I115" s="46"/>
    </row>
    <row r="116" spans="2:9" ht="15.75" x14ac:dyDescent="0.25">
      <c r="B116" s="9"/>
      <c r="C116" s="38" t="s">
        <v>30</v>
      </c>
      <c r="D116" s="58"/>
      <c r="E116" s="47">
        <v>1</v>
      </c>
      <c r="F116" s="59" t="s">
        <v>7</v>
      </c>
      <c r="G116" s="47"/>
      <c r="H116" s="61">
        <v>1400000</v>
      </c>
      <c r="I116" s="46"/>
    </row>
    <row r="117" spans="2:9" ht="15.75" x14ac:dyDescent="0.25">
      <c r="B117" s="9"/>
      <c r="C117" s="38"/>
      <c r="D117" s="58"/>
      <c r="E117" s="47"/>
      <c r="F117" s="59"/>
      <c r="G117" s="47"/>
      <c r="H117" s="61"/>
      <c r="I117" s="46"/>
    </row>
    <row r="118" spans="2:9" ht="15.75" x14ac:dyDescent="0.25">
      <c r="B118" s="9"/>
      <c r="C118" s="38"/>
      <c r="D118" s="58"/>
      <c r="E118" s="47"/>
      <c r="F118" s="59"/>
      <c r="G118" s="47"/>
      <c r="H118" s="61"/>
      <c r="I118" s="46"/>
    </row>
    <row r="119" spans="2:9" ht="15.75" x14ac:dyDescent="0.25">
      <c r="B119" s="9"/>
      <c r="C119" s="38"/>
      <c r="D119" s="58"/>
      <c r="E119" s="47"/>
      <c r="F119" s="59"/>
      <c r="G119" s="47"/>
      <c r="H119" s="61"/>
      <c r="I119" s="46"/>
    </row>
    <row r="120" spans="2:9" ht="16.5" thickBot="1" x14ac:dyDescent="0.3">
      <c r="B120" s="10"/>
      <c r="C120" s="38"/>
      <c r="D120" s="58"/>
      <c r="E120" s="47"/>
      <c r="F120" s="59"/>
      <c r="G120" s="47"/>
      <c r="H120" s="61"/>
      <c r="I120" s="46"/>
    </row>
    <row r="121" spans="2:9" ht="15.75" x14ac:dyDescent="0.25">
      <c r="B121" s="8"/>
      <c r="C121" s="32"/>
      <c r="D121" s="53"/>
      <c r="E121" s="54"/>
      <c r="F121" s="55"/>
      <c r="G121" s="54"/>
      <c r="H121" s="56"/>
      <c r="I121" s="57"/>
    </row>
    <row r="122" spans="2:9" ht="15.75" x14ac:dyDescent="0.25">
      <c r="B122" s="9"/>
      <c r="C122" s="38" t="s">
        <v>8</v>
      </c>
      <c r="D122" s="58" t="s">
        <v>34</v>
      </c>
      <c r="E122" s="47" t="s">
        <v>1</v>
      </c>
      <c r="F122" s="59" t="s">
        <v>1</v>
      </c>
      <c r="G122" s="47"/>
      <c r="H122" s="61" t="s">
        <v>1</v>
      </c>
      <c r="I122" s="46"/>
    </row>
    <row r="123" spans="2:9" ht="15.75" x14ac:dyDescent="0.25">
      <c r="B123" s="9"/>
      <c r="C123" s="38"/>
      <c r="D123" s="58"/>
      <c r="E123" s="47"/>
      <c r="F123" s="59"/>
      <c r="G123" s="47"/>
      <c r="H123" s="61"/>
      <c r="I123" s="46"/>
    </row>
    <row r="124" spans="2:9" ht="15.75" x14ac:dyDescent="0.25">
      <c r="B124" s="9"/>
      <c r="C124" s="38" t="s">
        <v>31</v>
      </c>
      <c r="D124" s="58"/>
      <c r="E124" s="47">
        <v>1</v>
      </c>
      <c r="F124" s="59" t="s">
        <v>7</v>
      </c>
      <c r="G124" s="47"/>
      <c r="H124" s="61">
        <v>700000</v>
      </c>
      <c r="I124" s="46"/>
    </row>
    <row r="125" spans="2:9" ht="15.75" x14ac:dyDescent="0.25">
      <c r="B125" s="9"/>
      <c r="C125" s="38" t="s">
        <v>32</v>
      </c>
      <c r="D125" s="58"/>
      <c r="E125" s="47">
        <v>1</v>
      </c>
      <c r="F125" s="59" t="s">
        <v>7</v>
      </c>
      <c r="G125" s="47"/>
      <c r="H125" s="61">
        <v>1000000</v>
      </c>
      <c r="I125" s="46"/>
    </row>
    <row r="126" spans="2:9" ht="15.75" x14ac:dyDescent="0.25">
      <c r="B126" s="9"/>
      <c r="C126" s="38" t="s">
        <v>33</v>
      </c>
      <c r="D126" s="58"/>
      <c r="E126" s="47">
        <v>1</v>
      </c>
      <c r="F126" s="59" t="s">
        <v>7</v>
      </c>
      <c r="G126" s="47"/>
      <c r="H126" s="61">
        <v>1300000</v>
      </c>
      <c r="I126" s="46"/>
    </row>
    <row r="127" spans="2:9" ht="15.75" x14ac:dyDescent="0.25">
      <c r="B127" s="9"/>
      <c r="C127" s="38"/>
      <c r="D127" s="58"/>
      <c r="E127" s="47"/>
      <c r="F127" s="59"/>
      <c r="G127" s="47"/>
      <c r="H127" s="61"/>
      <c r="I127" s="46"/>
    </row>
    <row r="128" spans="2:9" ht="15.75" x14ac:dyDescent="0.25">
      <c r="B128" s="9"/>
      <c r="C128" s="38"/>
      <c r="D128" s="58"/>
      <c r="E128" s="47"/>
      <c r="F128" s="59"/>
      <c r="G128" s="47"/>
      <c r="H128" s="61"/>
      <c r="I128" s="46"/>
    </row>
    <row r="129" spans="1:9" ht="15.75" x14ac:dyDescent="0.25">
      <c r="B129" s="9"/>
      <c r="C129" s="38"/>
      <c r="D129" s="58"/>
      <c r="E129" s="47"/>
      <c r="F129" s="59"/>
      <c r="G129" s="47"/>
      <c r="H129" s="61"/>
      <c r="I129" s="46"/>
    </row>
    <row r="130" spans="1:9" ht="16.5" thickBot="1" x14ac:dyDescent="0.3">
      <c r="B130" s="10"/>
      <c r="C130" s="50"/>
      <c r="D130" s="62"/>
      <c r="E130" s="63"/>
      <c r="F130" s="64"/>
      <c r="G130" s="63"/>
      <c r="H130" s="65"/>
      <c r="I130" s="52"/>
    </row>
    <row r="131" spans="1:9" ht="15.75" x14ac:dyDescent="0.25">
      <c r="A131" s="1" t="s">
        <v>1</v>
      </c>
      <c r="B131" s="8"/>
      <c r="C131" s="38"/>
      <c r="D131" s="58"/>
      <c r="E131" s="47"/>
      <c r="F131" s="59"/>
      <c r="G131" s="47"/>
      <c r="H131" s="61"/>
      <c r="I131" s="46"/>
    </row>
    <row r="132" spans="1:9" ht="15.75" x14ac:dyDescent="0.25">
      <c r="B132" s="9"/>
      <c r="C132" s="38" t="s">
        <v>43</v>
      </c>
      <c r="D132" s="58" t="s">
        <v>76</v>
      </c>
      <c r="E132" s="47"/>
      <c r="F132" s="59"/>
      <c r="G132" s="47"/>
      <c r="H132" s="61"/>
      <c r="I132" s="46"/>
    </row>
    <row r="133" spans="1:9" ht="15.75" x14ac:dyDescent="0.25">
      <c r="B133" s="9"/>
      <c r="C133" s="38"/>
      <c r="D133" s="58"/>
      <c r="E133" s="47"/>
      <c r="F133" s="59"/>
      <c r="G133" s="47"/>
      <c r="H133" s="61"/>
      <c r="I133" s="46"/>
    </row>
    <row r="134" spans="1:9" ht="15.75" x14ac:dyDescent="0.25">
      <c r="B134" s="9"/>
      <c r="C134" s="38" t="s">
        <v>77</v>
      </c>
      <c r="D134" s="58" t="s">
        <v>81</v>
      </c>
      <c r="E134" s="47">
        <v>1</v>
      </c>
      <c r="F134" s="59" t="s">
        <v>7</v>
      </c>
      <c r="G134" s="47"/>
      <c r="H134" s="61">
        <v>150000</v>
      </c>
      <c r="I134" s="46"/>
    </row>
    <row r="135" spans="1:9" ht="15.75" x14ac:dyDescent="0.25">
      <c r="B135" s="9"/>
      <c r="C135" s="38"/>
      <c r="D135" s="58"/>
      <c r="E135" s="47"/>
      <c r="F135" s="59"/>
      <c r="G135" s="47"/>
      <c r="H135" s="61"/>
      <c r="I135" s="46"/>
    </row>
    <row r="136" spans="1:9" ht="15.75" x14ac:dyDescent="0.25">
      <c r="B136" s="9"/>
      <c r="C136" s="38"/>
      <c r="D136" s="58"/>
      <c r="E136" s="47"/>
      <c r="F136" s="59"/>
      <c r="G136" s="47"/>
      <c r="H136" s="61"/>
      <c r="I136" s="46"/>
    </row>
    <row r="137" spans="1:9" ht="15.75" x14ac:dyDescent="0.25">
      <c r="B137" s="9"/>
      <c r="C137" s="38" t="s">
        <v>78</v>
      </c>
      <c r="D137" s="58" t="s">
        <v>82</v>
      </c>
      <c r="E137" s="47">
        <v>1</v>
      </c>
      <c r="F137" s="59" t="s">
        <v>7</v>
      </c>
      <c r="G137" s="47"/>
      <c r="H137" s="61">
        <v>35000</v>
      </c>
      <c r="I137" s="46"/>
    </row>
    <row r="138" spans="1:9" ht="15.75" x14ac:dyDescent="0.25">
      <c r="B138" s="9"/>
      <c r="C138" s="38"/>
      <c r="D138" s="58" t="s">
        <v>83</v>
      </c>
      <c r="E138" s="47">
        <v>1</v>
      </c>
      <c r="F138" s="59" t="s">
        <v>7</v>
      </c>
      <c r="G138" s="47"/>
      <c r="H138" s="61">
        <v>45000</v>
      </c>
      <c r="I138" s="46"/>
    </row>
    <row r="139" spans="1:9" ht="15.75" x14ac:dyDescent="0.25">
      <c r="B139" s="9"/>
      <c r="C139" s="38"/>
      <c r="D139" s="58" t="s">
        <v>84</v>
      </c>
      <c r="E139" s="47">
        <v>1</v>
      </c>
      <c r="F139" s="59" t="s">
        <v>7</v>
      </c>
      <c r="G139" s="47"/>
      <c r="H139" s="61">
        <v>55000</v>
      </c>
      <c r="I139" s="46"/>
    </row>
    <row r="140" spans="1:9" ht="15.75" x14ac:dyDescent="0.25">
      <c r="B140" s="9"/>
      <c r="C140" s="38"/>
      <c r="D140" s="58"/>
      <c r="E140" s="47"/>
      <c r="F140" s="59"/>
      <c r="G140" s="47"/>
      <c r="H140" s="61"/>
      <c r="I140" s="46"/>
    </row>
    <row r="141" spans="1:9" ht="15.75" x14ac:dyDescent="0.25">
      <c r="B141" s="9"/>
      <c r="C141" s="38"/>
      <c r="D141" s="58"/>
      <c r="E141" s="47"/>
      <c r="F141" s="59"/>
      <c r="G141" s="47"/>
      <c r="H141" s="61"/>
      <c r="I141" s="46"/>
    </row>
    <row r="142" spans="1:9" ht="15.75" x14ac:dyDescent="0.25">
      <c r="B142" s="9"/>
      <c r="C142" s="38" t="s">
        <v>79</v>
      </c>
      <c r="D142" s="58" t="s">
        <v>85</v>
      </c>
      <c r="E142" s="47">
        <v>1</v>
      </c>
      <c r="F142" s="59" t="s">
        <v>7</v>
      </c>
      <c r="G142" s="47"/>
      <c r="H142" s="61">
        <v>65000</v>
      </c>
      <c r="I142" s="46"/>
    </row>
    <row r="143" spans="1:9" ht="15.75" x14ac:dyDescent="0.25">
      <c r="B143" s="9"/>
      <c r="C143" s="68"/>
      <c r="D143" s="69"/>
      <c r="E143" s="72"/>
      <c r="F143" s="69"/>
      <c r="G143" s="72"/>
      <c r="H143" s="69"/>
      <c r="I143" s="46"/>
    </row>
    <row r="144" spans="1:9" ht="15.75" x14ac:dyDescent="0.25">
      <c r="B144" s="9"/>
      <c r="C144" s="38"/>
      <c r="D144" s="58"/>
      <c r="E144" s="47"/>
      <c r="F144" s="59"/>
      <c r="G144" s="47"/>
      <c r="H144" s="61"/>
      <c r="I144" s="46"/>
    </row>
    <row r="145" spans="2:9" ht="15.75" x14ac:dyDescent="0.25">
      <c r="B145" s="9"/>
      <c r="C145" s="38" t="s">
        <v>80</v>
      </c>
      <c r="D145" s="58" t="s">
        <v>86</v>
      </c>
      <c r="E145" s="47">
        <v>1</v>
      </c>
      <c r="F145" s="59" t="s">
        <v>16</v>
      </c>
      <c r="G145" s="47"/>
      <c r="H145" s="61">
        <v>350000</v>
      </c>
      <c r="I145" s="46"/>
    </row>
    <row r="146" spans="2:9" ht="15.75" x14ac:dyDescent="0.25">
      <c r="B146" s="9"/>
      <c r="C146" s="38" t="s">
        <v>1</v>
      </c>
      <c r="D146" s="58"/>
      <c r="E146" s="47"/>
      <c r="F146" s="59"/>
      <c r="G146" s="47"/>
      <c r="H146" s="61"/>
      <c r="I146" s="46"/>
    </row>
    <row r="147" spans="2:9" ht="15.75" x14ac:dyDescent="0.25">
      <c r="B147" s="9"/>
      <c r="C147" s="38"/>
      <c r="D147" s="58"/>
      <c r="E147" s="47"/>
      <c r="F147" s="59"/>
      <c r="G147" s="47"/>
      <c r="H147" s="61"/>
      <c r="I147" s="46"/>
    </row>
    <row r="148" spans="2:9" ht="16.5" thickBot="1" x14ac:dyDescent="0.3">
      <c r="B148" s="9"/>
      <c r="C148" s="38"/>
      <c r="D148" s="58"/>
      <c r="E148" s="47"/>
      <c r="F148" s="59"/>
      <c r="G148" s="47"/>
      <c r="H148" s="61"/>
      <c r="I148" s="46"/>
    </row>
    <row r="149" spans="2:9" ht="15.75" x14ac:dyDescent="0.25">
      <c r="B149" s="8"/>
      <c r="C149" s="32"/>
      <c r="D149" s="53"/>
      <c r="E149" s="54"/>
      <c r="F149" s="55"/>
      <c r="G149" s="54"/>
      <c r="H149" s="56"/>
      <c r="I149" s="57"/>
    </row>
    <row r="150" spans="2:9" ht="15.75" x14ac:dyDescent="0.25">
      <c r="B150" s="9"/>
      <c r="C150" s="38" t="s">
        <v>35</v>
      </c>
      <c r="D150" s="58" t="s">
        <v>36</v>
      </c>
      <c r="E150" s="47"/>
      <c r="F150" s="59"/>
      <c r="G150" s="47"/>
      <c r="H150" s="61"/>
      <c r="I150" s="46"/>
    </row>
    <row r="151" spans="2:9" ht="15.75" x14ac:dyDescent="0.25">
      <c r="B151" s="9"/>
      <c r="C151" s="38"/>
      <c r="D151" s="58"/>
      <c r="E151" s="47"/>
      <c r="F151" s="59"/>
      <c r="G151" s="47"/>
      <c r="H151" s="61"/>
      <c r="I151" s="46"/>
    </row>
    <row r="152" spans="2:9" ht="15.75" x14ac:dyDescent="0.25">
      <c r="B152" s="9"/>
      <c r="C152" s="38" t="s">
        <v>37</v>
      </c>
      <c r="D152" s="58"/>
      <c r="E152" s="47">
        <v>1</v>
      </c>
      <c r="F152" s="59" t="s">
        <v>7</v>
      </c>
      <c r="G152" s="47"/>
      <c r="H152" s="61">
        <v>1400000</v>
      </c>
      <c r="I152" s="46"/>
    </row>
    <row r="153" spans="2:9" ht="15.75" x14ac:dyDescent="0.25">
      <c r="B153" s="9"/>
      <c r="C153" s="38" t="s">
        <v>38</v>
      </c>
      <c r="D153" s="58"/>
      <c r="E153" s="47">
        <v>1</v>
      </c>
      <c r="F153" s="59" t="s">
        <v>7</v>
      </c>
      <c r="G153" s="47"/>
      <c r="H153" s="61">
        <v>1800000</v>
      </c>
      <c r="I153" s="46"/>
    </row>
    <row r="154" spans="2:9" ht="15.75" x14ac:dyDescent="0.25">
      <c r="B154" s="9"/>
      <c r="C154" s="38" t="s">
        <v>39</v>
      </c>
      <c r="D154" s="58"/>
      <c r="E154" s="47">
        <v>1</v>
      </c>
      <c r="F154" s="59" t="s">
        <v>7</v>
      </c>
      <c r="G154" s="47"/>
      <c r="H154" s="61">
        <v>2200000</v>
      </c>
      <c r="I154" s="46"/>
    </row>
    <row r="155" spans="2:9" ht="15.75" x14ac:dyDescent="0.25">
      <c r="B155" s="9"/>
      <c r="C155" s="38" t="s">
        <v>40</v>
      </c>
      <c r="D155" s="58"/>
      <c r="E155" s="47">
        <v>1</v>
      </c>
      <c r="F155" s="59" t="s">
        <v>7</v>
      </c>
      <c r="G155" s="47"/>
      <c r="H155" s="61">
        <v>2600000</v>
      </c>
      <c r="I155" s="46"/>
    </row>
    <row r="156" spans="2:9" ht="15.75" x14ac:dyDescent="0.25">
      <c r="B156" s="9"/>
      <c r="C156" s="38" t="s">
        <v>41</v>
      </c>
      <c r="D156" s="58"/>
      <c r="E156" s="47">
        <v>1</v>
      </c>
      <c r="F156" s="59" t="s">
        <v>7</v>
      </c>
      <c r="G156" s="47"/>
      <c r="H156" s="61">
        <v>3000000</v>
      </c>
      <c r="I156" s="46"/>
    </row>
    <row r="157" spans="2:9" ht="15.75" x14ac:dyDescent="0.25">
      <c r="B157" s="9"/>
      <c r="C157" s="38"/>
      <c r="D157" s="58"/>
      <c r="E157" s="47"/>
      <c r="F157" s="59"/>
      <c r="G157" s="47"/>
      <c r="H157" s="61"/>
      <c r="I157" s="46"/>
    </row>
    <row r="158" spans="2:9" ht="15.75" x14ac:dyDescent="0.25">
      <c r="B158" s="9"/>
      <c r="C158" s="38"/>
      <c r="D158" s="58"/>
      <c r="E158" s="47"/>
      <c r="F158" s="59"/>
      <c r="G158" s="47"/>
      <c r="H158" s="61"/>
      <c r="I158" s="46"/>
    </row>
    <row r="159" spans="2:9" ht="15.75" x14ac:dyDescent="0.25">
      <c r="B159" s="9"/>
      <c r="C159" s="38"/>
      <c r="D159" s="58"/>
      <c r="E159" s="47"/>
      <c r="F159" s="59"/>
      <c r="G159" s="47"/>
      <c r="H159" s="61"/>
      <c r="I159" s="46"/>
    </row>
    <row r="160" spans="2:9" ht="15.75" x14ac:dyDescent="0.25">
      <c r="B160" s="9"/>
      <c r="C160" s="38"/>
      <c r="D160" s="58"/>
      <c r="E160" s="47"/>
      <c r="F160" s="59"/>
      <c r="G160" s="47"/>
      <c r="H160" s="61"/>
      <c r="I160" s="46"/>
    </row>
    <row r="161" spans="2:9" ht="15.75" x14ac:dyDescent="0.25">
      <c r="B161" s="9"/>
      <c r="C161" s="38"/>
      <c r="D161" s="58"/>
      <c r="E161" s="47"/>
      <c r="F161" s="59"/>
      <c r="G161" s="47"/>
      <c r="H161" s="61"/>
      <c r="I161" s="46"/>
    </row>
    <row r="162" spans="2:9" ht="15.75" x14ac:dyDescent="0.25">
      <c r="B162" s="9"/>
      <c r="C162" s="38"/>
      <c r="D162" s="58"/>
      <c r="E162" s="47"/>
      <c r="F162" s="59"/>
      <c r="G162" s="47"/>
      <c r="H162" s="61"/>
      <c r="I162" s="46"/>
    </row>
    <row r="163" spans="2:9" ht="15.75" x14ac:dyDescent="0.25">
      <c r="B163" s="9"/>
      <c r="C163" s="38"/>
      <c r="D163" s="58"/>
      <c r="E163" s="47"/>
      <c r="F163" s="59"/>
      <c r="G163" s="47"/>
      <c r="H163" s="61"/>
      <c r="I163" s="46"/>
    </row>
    <row r="164" spans="2:9" ht="15.75" x14ac:dyDescent="0.25">
      <c r="B164" s="9"/>
      <c r="C164" s="38"/>
      <c r="D164" s="58"/>
      <c r="E164" s="47"/>
      <c r="F164" s="59"/>
      <c r="G164" s="47"/>
      <c r="H164" s="61"/>
      <c r="I164" s="46"/>
    </row>
    <row r="165" spans="2:9" ht="15.75" x14ac:dyDescent="0.25">
      <c r="B165" s="9"/>
      <c r="C165" s="38"/>
      <c r="D165" s="58"/>
      <c r="E165" s="47"/>
      <c r="F165" s="59"/>
      <c r="G165" s="47"/>
      <c r="H165" s="61"/>
      <c r="I165" s="46"/>
    </row>
    <row r="166" spans="2:9" ht="15.75" x14ac:dyDescent="0.25">
      <c r="B166" s="9"/>
      <c r="C166" s="38"/>
      <c r="D166" s="58"/>
      <c r="E166" s="47"/>
      <c r="F166" s="59"/>
      <c r="G166" s="47"/>
      <c r="H166" s="61"/>
      <c r="I166" s="46"/>
    </row>
    <row r="167" spans="2:9" ht="15.75" x14ac:dyDescent="0.25">
      <c r="B167" s="9"/>
      <c r="C167" s="38"/>
      <c r="D167" s="58"/>
      <c r="E167" s="47"/>
      <c r="F167" s="59"/>
      <c r="G167" s="47"/>
      <c r="H167" s="61"/>
      <c r="I167" s="46"/>
    </row>
    <row r="168" spans="2:9" ht="16.5" thickBot="1" x14ac:dyDescent="0.3">
      <c r="B168" s="10"/>
      <c r="C168" s="50"/>
      <c r="D168" s="62"/>
      <c r="E168" s="63"/>
      <c r="F168" s="64"/>
      <c r="G168" s="63"/>
      <c r="H168" s="65"/>
      <c r="I168" s="52"/>
    </row>
    <row r="169" spans="2:9" ht="15.75" x14ac:dyDescent="0.25">
      <c r="B169" s="8"/>
      <c r="C169" s="38"/>
      <c r="D169" s="58"/>
      <c r="E169" s="47"/>
      <c r="F169" s="59"/>
      <c r="G169" s="47"/>
      <c r="H169" s="61"/>
      <c r="I169" s="46"/>
    </row>
    <row r="170" spans="2:9" ht="15.75" x14ac:dyDescent="0.25">
      <c r="B170" s="9"/>
      <c r="C170" s="38" t="s">
        <v>35</v>
      </c>
      <c r="D170" s="58" t="s">
        <v>42</v>
      </c>
      <c r="E170" s="47"/>
      <c r="F170" s="59"/>
      <c r="G170" s="47"/>
      <c r="H170" s="61"/>
      <c r="I170" s="46"/>
    </row>
    <row r="171" spans="2:9" ht="15.75" x14ac:dyDescent="0.25">
      <c r="B171" s="9"/>
      <c r="C171" s="38"/>
      <c r="D171" s="58"/>
      <c r="E171" s="47"/>
      <c r="F171" s="59"/>
      <c r="G171" s="47"/>
      <c r="H171" s="61"/>
      <c r="I171" s="46"/>
    </row>
    <row r="172" spans="2:9" ht="15.75" x14ac:dyDescent="0.25">
      <c r="B172" s="9"/>
      <c r="C172" s="38" t="s">
        <v>116</v>
      </c>
      <c r="D172" s="58"/>
      <c r="E172" s="47">
        <v>1</v>
      </c>
      <c r="F172" s="59" t="s">
        <v>7</v>
      </c>
      <c r="G172" s="47"/>
      <c r="H172" s="61">
        <v>2400000</v>
      </c>
      <c r="I172" s="46"/>
    </row>
    <row r="173" spans="2:9" ht="15.75" x14ac:dyDescent="0.25">
      <c r="B173" s="9"/>
      <c r="C173" s="38"/>
      <c r="D173" s="58"/>
      <c r="E173" s="47"/>
      <c r="F173" s="59"/>
      <c r="G173" s="47"/>
      <c r="H173" s="61"/>
      <c r="I173" s="46"/>
    </row>
    <row r="174" spans="2:9" ht="15.75" x14ac:dyDescent="0.25">
      <c r="B174" s="9"/>
      <c r="C174" s="38"/>
      <c r="D174" s="58"/>
      <c r="E174" s="47"/>
      <c r="F174" s="59"/>
      <c r="G174" s="47"/>
      <c r="H174" s="61"/>
      <c r="I174" s="46"/>
    </row>
    <row r="175" spans="2:9" ht="15.75" x14ac:dyDescent="0.25">
      <c r="B175" s="9"/>
      <c r="C175" s="38"/>
      <c r="D175" s="58"/>
      <c r="E175" s="47"/>
      <c r="F175" s="59"/>
      <c r="G175" s="47"/>
      <c r="H175" s="61"/>
      <c r="I175" s="46"/>
    </row>
    <row r="176" spans="2:9" ht="15.75" x14ac:dyDescent="0.25">
      <c r="B176" s="9"/>
      <c r="C176" s="38"/>
      <c r="D176" s="58"/>
      <c r="E176" s="47"/>
      <c r="F176" s="59"/>
      <c r="G176" s="47"/>
      <c r="H176" s="61"/>
      <c r="I176" s="46"/>
    </row>
    <row r="177" spans="2:9" ht="15.75" x14ac:dyDescent="0.25">
      <c r="B177" s="9"/>
      <c r="C177" s="38"/>
      <c r="D177" s="58"/>
      <c r="E177" s="47"/>
      <c r="F177" s="59"/>
      <c r="G177" s="47"/>
      <c r="H177" s="61"/>
      <c r="I177" s="46"/>
    </row>
    <row r="178" spans="2:9" ht="15.75" x14ac:dyDescent="0.25">
      <c r="B178" s="9"/>
      <c r="C178" s="38"/>
      <c r="D178" s="58"/>
      <c r="E178" s="47"/>
      <c r="F178" s="59"/>
      <c r="G178" s="47"/>
      <c r="H178" s="61"/>
      <c r="I178" s="46"/>
    </row>
    <row r="179" spans="2:9" ht="15.75" x14ac:dyDescent="0.25">
      <c r="B179" s="9"/>
      <c r="C179" s="38"/>
      <c r="D179" s="58"/>
      <c r="E179" s="47"/>
      <c r="F179" s="59"/>
      <c r="G179" s="47"/>
      <c r="H179" s="61"/>
      <c r="I179" s="46"/>
    </row>
    <row r="180" spans="2:9" ht="15.75" x14ac:dyDescent="0.25">
      <c r="B180" s="9"/>
      <c r="C180" s="38"/>
      <c r="D180" s="58"/>
      <c r="E180" s="47"/>
      <c r="F180" s="59"/>
      <c r="G180" s="47"/>
      <c r="H180" s="61"/>
      <c r="I180" s="46"/>
    </row>
    <row r="181" spans="2:9" ht="15.75" x14ac:dyDescent="0.25">
      <c r="B181" s="9"/>
      <c r="C181" s="38"/>
      <c r="D181" s="58"/>
      <c r="E181" s="47"/>
      <c r="F181" s="59"/>
      <c r="G181" s="47"/>
      <c r="H181" s="61"/>
      <c r="I181" s="46"/>
    </row>
    <row r="182" spans="2:9" ht="15.75" x14ac:dyDescent="0.25">
      <c r="B182" s="9"/>
      <c r="C182" s="38"/>
      <c r="D182" s="58"/>
      <c r="E182" s="47"/>
      <c r="F182" s="59"/>
      <c r="G182" s="47"/>
      <c r="H182" s="61"/>
      <c r="I182" s="46"/>
    </row>
    <row r="183" spans="2:9" ht="16.5" thickBot="1" x14ac:dyDescent="0.3">
      <c r="B183" s="10"/>
      <c r="C183" s="38"/>
      <c r="D183" s="58"/>
      <c r="E183" s="47"/>
      <c r="F183" s="59"/>
      <c r="G183" s="47"/>
      <c r="H183" s="61"/>
      <c r="I183" s="46"/>
    </row>
    <row r="184" spans="2:9" ht="15.75" x14ac:dyDescent="0.25">
      <c r="B184" s="8"/>
      <c r="C184" s="32"/>
      <c r="D184" s="53"/>
      <c r="E184" s="54"/>
      <c r="F184" s="55"/>
      <c r="G184" s="54"/>
      <c r="H184" s="56"/>
      <c r="I184" s="57"/>
    </row>
    <row r="185" spans="2:9" ht="15.75" x14ac:dyDescent="0.25">
      <c r="B185" s="9"/>
      <c r="C185" s="38" t="s">
        <v>43</v>
      </c>
      <c r="D185" s="58" t="s">
        <v>44</v>
      </c>
      <c r="E185" s="47"/>
      <c r="F185" s="59"/>
      <c r="G185" s="47"/>
      <c r="H185" s="61"/>
      <c r="I185" s="46"/>
    </row>
    <row r="186" spans="2:9" ht="15.75" x14ac:dyDescent="0.25">
      <c r="B186" s="9"/>
      <c r="C186" s="38"/>
      <c r="D186" s="58"/>
      <c r="E186" s="47"/>
      <c r="F186" s="59"/>
      <c r="G186" s="47"/>
      <c r="H186" s="61"/>
      <c r="I186" s="46"/>
    </row>
    <row r="187" spans="2:9" ht="15.75" x14ac:dyDescent="0.25">
      <c r="B187" s="9"/>
      <c r="C187" s="38" t="s">
        <v>45</v>
      </c>
      <c r="D187" s="58"/>
      <c r="E187" s="47">
        <v>1</v>
      </c>
      <c r="F187" s="59" t="s">
        <v>7</v>
      </c>
      <c r="G187" s="47"/>
      <c r="H187" s="61">
        <v>10000000</v>
      </c>
      <c r="I187" s="46"/>
    </row>
    <row r="188" spans="2:9" ht="15.75" x14ac:dyDescent="0.25">
      <c r="B188" s="9"/>
      <c r="C188" s="38" t="s">
        <v>46</v>
      </c>
      <c r="D188" s="58"/>
      <c r="E188" s="47">
        <v>1</v>
      </c>
      <c r="F188" s="59" t="s">
        <v>7</v>
      </c>
      <c r="G188" s="47"/>
      <c r="H188" s="61">
        <v>12000000</v>
      </c>
      <c r="I188" s="46"/>
    </row>
    <row r="189" spans="2:9" ht="15.75" x14ac:dyDescent="0.25">
      <c r="B189" s="9"/>
      <c r="C189" s="38" t="s">
        <v>47</v>
      </c>
      <c r="D189" s="58"/>
      <c r="E189" s="47">
        <v>1</v>
      </c>
      <c r="F189" s="59" t="s">
        <v>7</v>
      </c>
      <c r="G189" s="47"/>
      <c r="H189" s="61">
        <v>14000000</v>
      </c>
      <c r="I189" s="46"/>
    </row>
    <row r="190" spans="2:9" ht="15.75" x14ac:dyDescent="0.25">
      <c r="B190" s="9"/>
      <c r="C190" s="38" t="s">
        <v>48</v>
      </c>
      <c r="D190" s="58"/>
      <c r="E190" s="47">
        <v>1</v>
      </c>
      <c r="F190" s="59" t="s">
        <v>7</v>
      </c>
      <c r="G190" s="47"/>
      <c r="H190" s="61">
        <v>16000000</v>
      </c>
      <c r="I190" s="46"/>
    </row>
    <row r="191" spans="2:9" ht="15.75" x14ac:dyDescent="0.25">
      <c r="B191" s="9"/>
      <c r="C191" s="38" t="s">
        <v>49</v>
      </c>
      <c r="D191" s="58"/>
      <c r="E191" s="47">
        <v>1</v>
      </c>
      <c r="F191" s="59" t="s">
        <v>7</v>
      </c>
      <c r="G191" s="47"/>
      <c r="H191" s="61">
        <v>18000000</v>
      </c>
      <c r="I191" s="46"/>
    </row>
    <row r="192" spans="2:9" ht="15.75" x14ac:dyDescent="0.25">
      <c r="B192" s="9"/>
      <c r="C192" s="38" t="s">
        <v>50</v>
      </c>
      <c r="D192" s="58"/>
      <c r="E192" s="47">
        <v>1</v>
      </c>
      <c r="F192" s="59" t="s">
        <v>7</v>
      </c>
      <c r="G192" s="47"/>
      <c r="H192" s="61">
        <v>20000000</v>
      </c>
      <c r="I192" s="46"/>
    </row>
    <row r="193" spans="2:9" ht="15.75" x14ac:dyDescent="0.25">
      <c r="B193" s="9"/>
      <c r="C193" s="38" t="s">
        <v>51</v>
      </c>
      <c r="D193" s="58"/>
      <c r="E193" s="47">
        <v>1</v>
      </c>
      <c r="F193" s="59" t="s">
        <v>7</v>
      </c>
      <c r="G193" s="47"/>
      <c r="H193" s="61">
        <v>22500000</v>
      </c>
      <c r="I193" s="46"/>
    </row>
    <row r="194" spans="2:9" ht="15.75" x14ac:dyDescent="0.25">
      <c r="B194" s="9"/>
      <c r="C194" s="38"/>
      <c r="D194" s="58"/>
      <c r="E194" s="47"/>
      <c r="F194" s="59"/>
      <c r="G194" s="47"/>
      <c r="H194" s="61"/>
      <c r="I194" s="46"/>
    </row>
    <row r="195" spans="2:9" ht="16.5" thickBot="1" x14ac:dyDescent="0.3">
      <c r="B195" s="10"/>
      <c r="C195" s="50"/>
      <c r="D195" s="62"/>
      <c r="E195" s="63"/>
      <c r="F195" s="64"/>
      <c r="G195" s="63"/>
      <c r="H195" s="65"/>
      <c r="I195" s="52"/>
    </row>
    <row r="196" spans="2:9" ht="15.75" x14ac:dyDescent="0.25">
      <c r="B196" s="8"/>
      <c r="C196" s="38"/>
      <c r="D196" s="58"/>
      <c r="E196" s="47"/>
      <c r="F196" s="59"/>
      <c r="G196" s="47"/>
      <c r="H196" s="61"/>
      <c r="I196" s="46"/>
    </row>
    <row r="197" spans="2:9" ht="15.75" x14ac:dyDescent="0.25">
      <c r="B197" s="9"/>
      <c r="C197" s="38" t="s">
        <v>43</v>
      </c>
      <c r="D197" s="58" t="s">
        <v>52</v>
      </c>
      <c r="E197" s="47"/>
      <c r="F197" s="59"/>
      <c r="G197" s="47"/>
      <c r="H197" s="61"/>
      <c r="I197" s="46"/>
    </row>
    <row r="198" spans="2:9" ht="15.75" x14ac:dyDescent="0.25">
      <c r="B198" s="9"/>
      <c r="C198" s="38"/>
      <c r="D198" s="58"/>
      <c r="E198" s="47"/>
      <c r="F198" s="59"/>
      <c r="G198" s="47"/>
      <c r="H198" s="61"/>
      <c r="I198" s="46"/>
    </row>
    <row r="199" spans="2:9" ht="15.75" x14ac:dyDescent="0.25">
      <c r="B199" s="9"/>
      <c r="C199" s="38" t="s">
        <v>59</v>
      </c>
      <c r="D199" s="58"/>
      <c r="E199" s="47">
        <v>1</v>
      </c>
      <c r="F199" s="59" t="s">
        <v>7</v>
      </c>
      <c r="G199" s="47"/>
      <c r="H199" s="61">
        <v>300000</v>
      </c>
      <c r="I199" s="46"/>
    </row>
    <row r="200" spans="2:9" ht="15.75" x14ac:dyDescent="0.25">
      <c r="B200" s="9"/>
      <c r="C200" s="38" t="s">
        <v>60</v>
      </c>
      <c r="D200" s="58"/>
      <c r="E200" s="47">
        <v>1</v>
      </c>
      <c r="F200" s="59" t="s">
        <v>7</v>
      </c>
      <c r="G200" s="47"/>
      <c r="H200" s="61">
        <v>400000</v>
      </c>
      <c r="I200" s="46"/>
    </row>
    <row r="201" spans="2:9" ht="15.75" x14ac:dyDescent="0.25">
      <c r="B201" s="9"/>
      <c r="C201" s="38" t="s">
        <v>61</v>
      </c>
      <c r="D201" s="58"/>
      <c r="E201" s="47">
        <v>1</v>
      </c>
      <c r="F201" s="59" t="s">
        <v>7</v>
      </c>
      <c r="G201" s="47"/>
      <c r="H201" s="61">
        <v>500000</v>
      </c>
      <c r="I201" s="46"/>
    </row>
    <row r="202" spans="2:9" ht="15.75" x14ac:dyDescent="0.25">
      <c r="B202" s="9"/>
      <c r="C202" s="38" t="s">
        <v>62</v>
      </c>
      <c r="D202" s="58"/>
      <c r="E202" s="47">
        <v>1</v>
      </c>
      <c r="F202" s="59" t="s">
        <v>7</v>
      </c>
      <c r="G202" s="47"/>
      <c r="H202" s="61">
        <v>650000</v>
      </c>
      <c r="I202" s="46"/>
    </row>
    <row r="203" spans="2:9" ht="15.75" x14ac:dyDescent="0.25">
      <c r="B203" s="9"/>
      <c r="C203" s="38" t="s">
        <v>63</v>
      </c>
      <c r="D203" s="58"/>
      <c r="E203" s="47">
        <v>1</v>
      </c>
      <c r="F203" s="59" t="s">
        <v>7</v>
      </c>
      <c r="G203" s="47"/>
      <c r="H203" s="61">
        <v>800000</v>
      </c>
      <c r="I203" s="46"/>
    </row>
    <row r="204" spans="2:9" ht="15.75" x14ac:dyDescent="0.25">
      <c r="B204" s="9"/>
      <c r="C204" s="38" t="s">
        <v>64</v>
      </c>
      <c r="D204" s="58"/>
      <c r="E204" s="47">
        <v>1</v>
      </c>
      <c r="F204" s="59" t="s">
        <v>7</v>
      </c>
      <c r="G204" s="47"/>
      <c r="H204" s="61">
        <v>1000000</v>
      </c>
      <c r="I204" s="46"/>
    </row>
    <row r="205" spans="2:9" ht="15.75" x14ac:dyDescent="0.25">
      <c r="B205" s="9"/>
      <c r="C205" s="38" t="s">
        <v>65</v>
      </c>
      <c r="D205" s="58"/>
      <c r="E205" s="47">
        <v>1</v>
      </c>
      <c r="F205" s="59" t="s">
        <v>7</v>
      </c>
      <c r="G205" s="47"/>
      <c r="H205" s="61">
        <v>1200000</v>
      </c>
      <c r="I205" s="46"/>
    </row>
    <row r="206" spans="2:9" ht="15.75" x14ac:dyDescent="0.25">
      <c r="B206" s="9"/>
      <c r="C206" s="38"/>
      <c r="D206" s="58"/>
      <c r="E206" s="47"/>
      <c r="F206" s="59"/>
      <c r="G206" s="47"/>
      <c r="H206" s="61"/>
      <c r="I206" s="46"/>
    </row>
    <row r="207" spans="2:9" ht="15.75" x14ac:dyDescent="0.25">
      <c r="B207" s="9"/>
      <c r="C207" s="38"/>
      <c r="D207" s="58"/>
      <c r="E207" s="47"/>
      <c r="F207" s="59"/>
      <c r="G207" s="47"/>
      <c r="H207" s="61"/>
      <c r="I207" s="46"/>
    </row>
    <row r="208" spans="2:9" ht="15.75" x14ac:dyDescent="0.25">
      <c r="B208" s="9"/>
      <c r="C208" s="38"/>
      <c r="D208" s="58"/>
      <c r="E208" s="47"/>
      <c r="F208" s="59"/>
      <c r="G208" s="47"/>
      <c r="H208" s="61"/>
      <c r="I208" s="46"/>
    </row>
    <row r="209" spans="2:9" ht="16.5" thickBot="1" x14ac:dyDescent="0.3">
      <c r="B209" s="10"/>
      <c r="C209" s="38"/>
      <c r="D209" s="58"/>
      <c r="E209" s="47"/>
      <c r="F209" s="59"/>
      <c r="G209" s="47"/>
      <c r="H209" s="61"/>
      <c r="I209" s="46"/>
    </row>
    <row r="210" spans="2:9" ht="15.75" x14ac:dyDescent="0.25">
      <c r="B210" s="8"/>
      <c r="C210" s="32"/>
      <c r="D210" s="53"/>
      <c r="E210" s="54"/>
      <c r="F210" s="55"/>
      <c r="G210" s="54"/>
      <c r="H210" s="56"/>
      <c r="I210" s="57"/>
    </row>
    <row r="211" spans="2:9" ht="15.75" x14ac:dyDescent="0.25">
      <c r="B211" s="9"/>
      <c r="C211" s="38" t="s">
        <v>43</v>
      </c>
      <c r="D211" s="58" t="s">
        <v>53</v>
      </c>
      <c r="E211" s="47"/>
      <c r="F211" s="59"/>
      <c r="G211" s="47"/>
      <c r="H211" s="61"/>
      <c r="I211" s="46"/>
    </row>
    <row r="212" spans="2:9" ht="15.75" x14ac:dyDescent="0.25">
      <c r="B212" s="9"/>
      <c r="C212" s="38"/>
      <c r="D212" s="58"/>
      <c r="E212" s="47"/>
      <c r="F212" s="59"/>
      <c r="G212" s="47"/>
      <c r="H212" s="61"/>
      <c r="I212" s="46"/>
    </row>
    <row r="213" spans="2:9" ht="15.75" x14ac:dyDescent="0.25">
      <c r="B213" s="9"/>
      <c r="C213" s="38" t="s">
        <v>54</v>
      </c>
      <c r="D213" s="58" t="s">
        <v>56</v>
      </c>
      <c r="E213" s="47">
        <v>1</v>
      </c>
      <c r="F213" s="59" t="s">
        <v>7</v>
      </c>
      <c r="G213" s="47"/>
      <c r="H213" s="61">
        <v>300000</v>
      </c>
      <c r="I213" s="46"/>
    </row>
    <row r="214" spans="2:9" ht="15.75" x14ac:dyDescent="0.25">
      <c r="B214" s="9"/>
      <c r="C214" s="38" t="s">
        <v>1</v>
      </c>
      <c r="D214" s="58" t="s">
        <v>57</v>
      </c>
      <c r="E214" s="47">
        <v>1</v>
      </c>
      <c r="F214" s="59" t="s">
        <v>7</v>
      </c>
      <c r="G214" s="47"/>
      <c r="H214" s="61">
        <v>400000</v>
      </c>
      <c r="I214" s="46"/>
    </row>
    <row r="215" spans="2:9" ht="15.75" x14ac:dyDescent="0.25">
      <c r="B215" s="9"/>
      <c r="C215" s="38" t="s">
        <v>55</v>
      </c>
      <c r="D215" s="58" t="s">
        <v>56</v>
      </c>
      <c r="E215" s="47">
        <v>1</v>
      </c>
      <c r="F215" s="59" t="s">
        <v>7</v>
      </c>
      <c r="G215" s="47"/>
      <c r="H215" s="61">
        <v>400000</v>
      </c>
      <c r="I215" s="46"/>
    </row>
    <row r="216" spans="2:9" ht="15.75" x14ac:dyDescent="0.25">
      <c r="B216" s="9"/>
      <c r="C216" s="38" t="s">
        <v>1</v>
      </c>
      <c r="D216" s="58" t="s">
        <v>57</v>
      </c>
      <c r="E216" s="47">
        <v>1</v>
      </c>
      <c r="F216" s="59" t="s">
        <v>7</v>
      </c>
      <c r="G216" s="47"/>
      <c r="H216" s="61">
        <v>500000</v>
      </c>
      <c r="I216" s="46"/>
    </row>
    <row r="217" spans="2:9" ht="15.75" x14ac:dyDescent="0.25">
      <c r="B217" s="9"/>
      <c r="C217" s="38" t="s">
        <v>58</v>
      </c>
      <c r="D217" s="58" t="s">
        <v>56</v>
      </c>
      <c r="E217" s="47">
        <v>1</v>
      </c>
      <c r="F217" s="59" t="s">
        <v>7</v>
      </c>
      <c r="G217" s="47"/>
      <c r="H217" s="61">
        <v>550000</v>
      </c>
      <c r="I217" s="46"/>
    </row>
    <row r="218" spans="2:9" ht="15.75" x14ac:dyDescent="0.25">
      <c r="B218" s="9"/>
      <c r="C218" s="38" t="s">
        <v>1</v>
      </c>
      <c r="D218" s="58" t="s">
        <v>57</v>
      </c>
      <c r="E218" s="47">
        <v>1</v>
      </c>
      <c r="F218" s="59" t="s">
        <v>7</v>
      </c>
      <c r="G218" s="47"/>
      <c r="H218" s="61">
        <v>650000</v>
      </c>
      <c r="I218" s="46"/>
    </row>
    <row r="219" spans="2:9" ht="16.5" thickBot="1" x14ac:dyDescent="0.3">
      <c r="B219" s="10"/>
      <c r="C219" s="50"/>
      <c r="D219" s="62"/>
      <c r="E219" s="63"/>
      <c r="F219" s="64"/>
      <c r="G219" s="63"/>
      <c r="H219" s="65"/>
      <c r="I219" s="52"/>
    </row>
    <row r="220" spans="2:9" ht="15.75" x14ac:dyDescent="0.25">
      <c r="B220" s="8"/>
      <c r="C220" s="38"/>
      <c r="D220" s="58"/>
      <c r="E220" s="47"/>
      <c r="F220" s="59"/>
      <c r="G220" s="47"/>
      <c r="H220" s="61"/>
      <c r="I220" s="46"/>
    </row>
    <row r="221" spans="2:9" ht="15.75" x14ac:dyDescent="0.25">
      <c r="B221" s="9"/>
      <c r="C221" s="38" t="s">
        <v>43</v>
      </c>
      <c r="D221" s="58" t="s">
        <v>66</v>
      </c>
      <c r="E221" s="47"/>
      <c r="F221" s="59"/>
      <c r="G221" s="47"/>
      <c r="H221" s="61"/>
      <c r="I221" s="46"/>
    </row>
    <row r="222" spans="2:9" ht="15.75" x14ac:dyDescent="0.25">
      <c r="B222" s="9"/>
      <c r="C222" s="38"/>
      <c r="D222" s="58"/>
      <c r="E222" s="47"/>
      <c r="F222" s="59"/>
      <c r="G222" s="47"/>
      <c r="H222" s="61"/>
      <c r="I222" s="46"/>
    </row>
    <row r="223" spans="2:9" ht="15.75" x14ac:dyDescent="0.25">
      <c r="B223" s="9"/>
      <c r="C223" s="38" t="s">
        <v>67</v>
      </c>
      <c r="D223" s="58"/>
      <c r="E223" s="47">
        <v>1</v>
      </c>
      <c r="F223" s="59" t="s">
        <v>16</v>
      </c>
      <c r="G223" s="47"/>
      <c r="H223" s="61">
        <v>4000000</v>
      </c>
      <c r="I223" s="46"/>
    </row>
    <row r="224" spans="2:9" ht="15.75" x14ac:dyDescent="0.25">
      <c r="B224" s="9"/>
      <c r="C224" s="38" t="s">
        <v>68</v>
      </c>
      <c r="D224" s="58"/>
      <c r="E224" s="47"/>
      <c r="F224" s="59"/>
      <c r="G224" s="47"/>
      <c r="H224" s="61"/>
      <c r="I224" s="46"/>
    </row>
    <row r="225" spans="2:9" ht="15.75" x14ac:dyDescent="0.25">
      <c r="B225" s="9"/>
      <c r="C225" s="38"/>
      <c r="D225" s="58"/>
      <c r="E225" s="47"/>
      <c r="F225" s="59"/>
      <c r="G225" s="47"/>
      <c r="H225" s="61"/>
      <c r="I225" s="46"/>
    </row>
    <row r="226" spans="2:9" ht="15.75" x14ac:dyDescent="0.25">
      <c r="B226" s="9"/>
      <c r="C226" s="38" t="s">
        <v>71</v>
      </c>
      <c r="D226" s="58"/>
      <c r="E226" s="47">
        <v>1</v>
      </c>
      <c r="F226" s="59" t="s">
        <v>16</v>
      </c>
      <c r="G226" s="47"/>
      <c r="H226" s="61">
        <v>4500000</v>
      </c>
      <c r="I226" s="46"/>
    </row>
    <row r="227" spans="2:9" ht="15.75" x14ac:dyDescent="0.25">
      <c r="B227" s="9"/>
      <c r="C227" s="38" t="s">
        <v>69</v>
      </c>
      <c r="D227" s="58"/>
      <c r="E227" s="47"/>
      <c r="F227" s="59"/>
      <c r="G227" s="47"/>
      <c r="H227" s="61"/>
      <c r="I227" s="46"/>
    </row>
    <row r="228" spans="2:9" ht="15.75" x14ac:dyDescent="0.25">
      <c r="B228" s="9"/>
      <c r="C228" s="38"/>
      <c r="D228" s="58"/>
      <c r="E228" s="47"/>
      <c r="F228" s="59"/>
      <c r="G228" s="47"/>
      <c r="H228" s="61"/>
      <c r="I228" s="46"/>
    </row>
    <row r="229" spans="2:9" ht="15.75" x14ac:dyDescent="0.25">
      <c r="B229" s="9"/>
      <c r="C229" s="38" t="s">
        <v>70</v>
      </c>
      <c r="D229" s="58"/>
      <c r="E229" s="47">
        <v>1</v>
      </c>
      <c r="F229" s="59" t="s">
        <v>16</v>
      </c>
      <c r="G229" s="47"/>
      <c r="H229" s="61">
        <v>4900000</v>
      </c>
      <c r="I229" s="46"/>
    </row>
    <row r="230" spans="2:9" ht="15.75" x14ac:dyDescent="0.25">
      <c r="B230" s="9"/>
      <c r="C230" s="38" t="s">
        <v>69</v>
      </c>
      <c r="D230" s="58"/>
      <c r="E230" s="47"/>
      <c r="F230" s="59"/>
      <c r="G230" s="47"/>
      <c r="H230" s="61"/>
      <c r="I230" s="46"/>
    </row>
    <row r="231" spans="2:9" ht="16.5" thickBot="1" x14ac:dyDescent="0.3">
      <c r="B231" s="10"/>
      <c r="C231" s="38"/>
      <c r="D231" s="58"/>
      <c r="E231" s="47"/>
      <c r="F231" s="59"/>
      <c r="G231" s="47"/>
      <c r="H231" s="61"/>
      <c r="I231" s="46"/>
    </row>
    <row r="232" spans="2:9" ht="15.75" x14ac:dyDescent="0.25">
      <c r="B232" s="8"/>
      <c r="C232" s="32"/>
      <c r="D232" s="53"/>
      <c r="E232" s="54"/>
      <c r="F232" s="55"/>
      <c r="G232" s="54"/>
      <c r="H232" s="56"/>
      <c r="I232" s="57"/>
    </row>
    <row r="233" spans="2:9" ht="15.75" x14ac:dyDescent="0.25">
      <c r="B233" s="9"/>
      <c r="C233" s="38" t="s">
        <v>43</v>
      </c>
      <c r="D233" s="58" t="s">
        <v>72</v>
      </c>
      <c r="E233" s="47"/>
      <c r="F233" s="59"/>
      <c r="G233" s="47"/>
      <c r="H233" s="61"/>
      <c r="I233" s="46"/>
    </row>
    <row r="234" spans="2:9" ht="15.75" x14ac:dyDescent="0.25">
      <c r="B234" s="9"/>
      <c r="C234" s="38"/>
      <c r="D234" s="58"/>
      <c r="E234" s="47"/>
      <c r="F234" s="59"/>
      <c r="G234" s="47"/>
      <c r="H234" s="61"/>
      <c r="I234" s="46"/>
    </row>
    <row r="235" spans="2:9" ht="15.75" x14ac:dyDescent="0.25">
      <c r="B235" s="9"/>
      <c r="C235" s="38" t="s">
        <v>73</v>
      </c>
      <c r="D235" s="58"/>
      <c r="E235" s="47">
        <v>1</v>
      </c>
      <c r="F235" s="59" t="s">
        <v>7</v>
      </c>
      <c r="G235" s="47"/>
      <c r="H235" s="61">
        <v>8000000</v>
      </c>
      <c r="I235" s="46"/>
    </row>
    <row r="236" spans="2:9" ht="15.75" x14ac:dyDescent="0.25">
      <c r="B236" s="9"/>
      <c r="C236" s="38"/>
      <c r="D236" s="58"/>
      <c r="E236" s="47"/>
      <c r="F236" s="59"/>
      <c r="G236" s="47"/>
      <c r="H236" s="61"/>
      <c r="I236" s="46"/>
    </row>
    <row r="237" spans="2:9" ht="15.75" x14ac:dyDescent="0.25">
      <c r="B237" s="9"/>
      <c r="C237" s="38" t="s">
        <v>74</v>
      </c>
      <c r="D237" s="58"/>
      <c r="E237" s="47">
        <v>1</v>
      </c>
      <c r="F237" s="59" t="s">
        <v>7</v>
      </c>
      <c r="G237" s="47"/>
      <c r="H237" s="61">
        <v>13000000</v>
      </c>
      <c r="I237" s="46"/>
    </row>
    <row r="238" spans="2:9" ht="15.75" x14ac:dyDescent="0.25">
      <c r="B238" s="9"/>
      <c r="C238" s="38"/>
      <c r="D238" s="58"/>
      <c r="E238" s="47"/>
      <c r="F238" s="59"/>
      <c r="G238" s="47"/>
      <c r="H238" s="61"/>
      <c r="I238" s="46"/>
    </row>
    <row r="239" spans="2:9" ht="15.75" x14ac:dyDescent="0.25">
      <c r="B239" s="9"/>
      <c r="C239" s="38" t="s">
        <v>75</v>
      </c>
      <c r="D239" s="58"/>
      <c r="E239" s="47">
        <v>1</v>
      </c>
      <c r="F239" s="59" t="s">
        <v>7</v>
      </c>
      <c r="G239" s="47"/>
      <c r="H239" s="61">
        <v>19000000</v>
      </c>
      <c r="I239" s="46"/>
    </row>
    <row r="240" spans="2:9" ht="15.75" x14ac:dyDescent="0.25">
      <c r="B240" s="9"/>
      <c r="C240" s="38"/>
      <c r="D240" s="58"/>
      <c r="E240" s="47"/>
      <c r="F240" s="59"/>
      <c r="G240" s="47"/>
      <c r="H240" s="61"/>
      <c r="I240" s="46"/>
    </row>
    <row r="241" spans="2:9" ht="15.75" x14ac:dyDescent="0.25">
      <c r="B241" s="9"/>
      <c r="C241" s="38"/>
      <c r="D241" s="58"/>
      <c r="E241" s="47"/>
      <c r="F241" s="59"/>
      <c r="G241" s="47"/>
      <c r="H241" s="61"/>
      <c r="I241" s="46"/>
    </row>
    <row r="242" spans="2:9" ht="15.75" x14ac:dyDescent="0.25">
      <c r="B242" s="9"/>
      <c r="C242" s="38"/>
      <c r="D242" s="58"/>
      <c r="E242" s="47"/>
      <c r="F242" s="59"/>
      <c r="G242" s="47"/>
      <c r="H242" s="61"/>
      <c r="I242" s="46"/>
    </row>
    <row r="243" spans="2:9" ht="15.75" x14ac:dyDescent="0.25">
      <c r="B243" s="9"/>
      <c r="C243" s="38"/>
      <c r="D243" s="58"/>
      <c r="E243" s="47"/>
      <c r="F243" s="59"/>
      <c r="G243" s="47"/>
      <c r="H243" s="61"/>
      <c r="I243" s="46"/>
    </row>
    <row r="244" spans="2:9" ht="15.75" x14ac:dyDescent="0.25">
      <c r="B244" s="9"/>
      <c r="C244" s="38"/>
      <c r="D244" s="58"/>
      <c r="E244" s="47"/>
      <c r="F244" s="59"/>
      <c r="G244" s="47"/>
      <c r="H244" s="61"/>
      <c r="I244" s="46"/>
    </row>
    <row r="245" spans="2:9" ht="15.75" x14ac:dyDescent="0.25">
      <c r="B245" s="9"/>
      <c r="C245" s="38"/>
      <c r="D245" s="58"/>
      <c r="E245" s="47"/>
      <c r="F245" s="59"/>
      <c r="G245" s="47"/>
      <c r="H245" s="61"/>
      <c r="I245" s="46"/>
    </row>
    <row r="246" spans="2:9" ht="16.5" thickBot="1" x14ac:dyDescent="0.3">
      <c r="B246" s="10"/>
      <c r="C246" s="50"/>
      <c r="D246" s="62"/>
      <c r="E246" s="63"/>
      <c r="F246" s="64"/>
      <c r="G246" s="63"/>
      <c r="H246" s="65"/>
      <c r="I246" s="52"/>
    </row>
    <row r="247" spans="2:9" ht="15.75" x14ac:dyDescent="0.25">
      <c r="B247" s="8"/>
      <c r="C247" s="38"/>
      <c r="D247" s="58"/>
      <c r="E247" s="47"/>
      <c r="F247" s="59"/>
      <c r="G247" s="47"/>
      <c r="H247" s="61"/>
      <c r="I247" s="46"/>
    </row>
    <row r="248" spans="2:9" ht="15.75" x14ac:dyDescent="0.25">
      <c r="B248" s="27"/>
      <c r="C248" s="38" t="s">
        <v>102</v>
      </c>
      <c r="D248" s="58"/>
      <c r="E248" s="47"/>
      <c r="F248" s="59"/>
      <c r="G248" s="47"/>
      <c r="H248" s="61"/>
      <c r="I248" s="46"/>
    </row>
    <row r="249" spans="2:9" ht="15.75" x14ac:dyDescent="0.25">
      <c r="B249" s="28"/>
      <c r="C249" s="38"/>
      <c r="D249" s="58"/>
      <c r="E249" s="47"/>
      <c r="F249" s="59"/>
      <c r="G249" s="47"/>
      <c r="H249" s="61"/>
      <c r="I249" s="46"/>
    </row>
    <row r="250" spans="2:9" ht="15.75" x14ac:dyDescent="0.25">
      <c r="B250" s="9"/>
      <c r="C250" s="38" t="s">
        <v>105</v>
      </c>
      <c r="D250" s="58" t="s">
        <v>106</v>
      </c>
      <c r="E250" s="47">
        <v>1</v>
      </c>
      <c r="F250" s="59" t="s">
        <v>7</v>
      </c>
      <c r="G250" s="47"/>
      <c r="H250" s="61">
        <v>300000</v>
      </c>
      <c r="I250" s="46"/>
    </row>
    <row r="251" spans="2:9" ht="15.75" x14ac:dyDescent="0.25">
      <c r="B251" s="9"/>
      <c r="C251" s="38" t="s">
        <v>1</v>
      </c>
      <c r="D251" s="58" t="s">
        <v>107</v>
      </c>
      <c r="E251" s="47">
        <v>1</v>
      </c>
      <c r="F251" s="59" t="s">
        <v>7</v>
      </c>
      <c r="G251" s="47"/>
      <c r="H251" s="61">
        <v>350000</v>
      </c>
      <c r="I251" s="46"/>
    </row>
    <row r="252" spans="2:9" ht="15.75" x14ac:dyDescent="0.25">
      <c r="B252" s="9"/>
      <c r="C252" s="38" t="s">
        <v>1</v>
      </c>
      <c r="D252" s="58"/>
      <c r="E252" s="47" t="s">
        <v>1</v>
      </c>
      <c r="F252" s="59" t="s">
        <v>1</v>
      </c>
      <c r="G252" s="47"/>
      <c r="H252" s="61" t="s">
        <v>1</v>
      </c>
      <c r="I252" s="46"/>
    </row>
    <row r="253" spans="2:9" ht="15.75" x14ac:dyDescent="0.25">
      <c r="B253" s="9"/>
      <c r="C253" s="38" t="s">
        <v>108</v>
      </c>
      <c r="D253" s="58" t="s">
        <v>107</v>
      </c>
      <c r="E253" s="47">
        <v>1</v>
      </c>
      <c r="F253" s="59" t="s">
        <v>7</v>
      </c>
      <c r="G253" s="47"/>
      <c r="H253" s="61">
        <v>300000</v>
      </c>
      <c r="I253" s="46"/>
    </row>
    <row r="254" spans="2:9" ht="15.75" x14ac:dyDescent="0.25">
      <c r="B254" s="9"/>
      <c r="C254" s="38"/>
      <c r="D254" s="58" t="s">
        <v>109</v>
      </c>
      <c r="E254" s="47">
        <v>1</v>
      </c>
      <c r="F254" s="59" t="s">
        <v>7</v>
      </c>
      <c r="G254" s="47"/>
      <c r="H254" s="61">
        <v>475000</v>
      </c>
      <c r="I254" s="46"/>
    </row>
    <row r="255" spans="2:9" ht="15.75" x14ac:dyDescent="0.25">
      <c r="B255" s="9"/>
      <c r="C255" s="38"/>
      <c r="D255" s="58" t="s">
        <v>110</v>
      </c>
      <c r="E255" s="47">
        <v>1</v>
      </c>
      <c r="F255" s="59" t="s">
        <v>7</v>
      </c>
      <c r="G255" s="47"/>
      <c r="H255" s="61">
        <v>650000</v>
      </c>
      <c r="I255" s="46"/>
    </row>
    <row r="256" spans="2:9" ht="15.75" x14ac:dyDescent="0.25">
      <c r="B256" s="9"/>
      <c r="C256" s="38"/>
      <c r="D256" s="58"/>
      <c r="E256" s="47"/>
      <c r="F256" s="59"/>
      <c r="G256" s="47"/>
      <c r="H256" s="61"/>
      <c r="I256" s="46"/>
    </row>
    <row r="257" spans="2:9" ht="15.75" x14ac:dyDescent="0.25">
      <c r="B257" s="9"/>
      <c r="C257" s="38" t="s">
        <v>111</v>
      </c>
      <c r="D257" s="58" t="s">
        <v>107</v>
      </c>
      <c r="E257" s="47">
        <v>1</v>
      </c>
      <c r="F257" s="59" t="s">
        <v>7</v>
      </c>
      <c r="G257" s="47"/>
      <c r="H257" s="61">
        <v>550000</v>
      </c>
      <c r="I257" s="46"/>
    </row>
    <row r="258" spans="2:9" ht="15.75" x14ac:dyDescent="0.25">
      <c r="B258" s="9"/>
      <c r="C258" s="38"/>
      <c r="D258" s="58"/>
      <c r="E258" s="47"/>
      <c r="F258" s="59"/>
      <c r="G258" s="47"/>
      <c r="H258" s="61"/>
      <c r="I258" s="46"/>
    </row>
    <row r="259" spans="2:9" ht="15.75" x14ac:dyDescent="0.25">
      <c r="B259" s="9"/>
      <c r="C259" s="38"/>
      <c r="D259" s="58"/>
      <c r="E259" s="47"/>
      <c r="F259" s="59"/>
      <c r="G259" s="47"/>
      <c r="H259" s="61"/>
      <c r="I259" s="46"/>
    </row>
    <row r="260" spans="2:9" ht="15.75" x14ac:dyDescent="0.25">
      <c r="B260" s="9"/>
      <c r="C260" s="38"/>
      <c r="D260" s="58"/>
      <c r="E260" s="47"/>
      <c r="F260" s="59"/>
      <c r="G260" s="47"/>
      <c r="H260" s="61"/>
      <c r="I260" s="46"/>
    </row>
    <row r="261" spans="2:9" ht="15.75" x14ac:dyDescent="0.25">
      <c r="B261" s="9"/>
      <c r="C261" s="38"/>
      <c r="D261" s="58"/>
      <c r="E261" s="47"/>
      <c r="F261" s="59"/>
      <c r="G261" s="47"/>
      <c r="H261" s="61"/>
      <c r="I261" s="46"/>
    </row>
    <row r="262" spans="2:9" ht="16.5" thickBot="1" x14ac:dyDescent="0.3">
      <c r="B262" s="10"/>
      <c r="C262" s="38"/>
      <c r="D262" s="58"/>
      <c r="E262" s="47"/>
      <c r="F262" s="59"/>
      <c r="G262" s="47"/>
      <c r="H262" s="61"/>
      <c r="I262" s="46"/>
    </row>
    <row r="263" spans="2:9" ht="15.75" x14ac:dyDescent="0.25">
      <c r="B263" s="9"/>
      <c r="C263" s="32"/>
      <c r="D263" s="53"/>
      <c r="E263" s="54"/>
      <c r="F263" s="55"/>
      <c r="G263" s="54"/>
      <c r="H263" s="56"/>
      <c r="I263" s="57"/>
    </row>
    <row r="264" spans="2:9" ht="15.75" x14ac:dyDescent="0.25">
      <c r="B264" s="9"/>
      <c r="C264" s="38"/>
      <c r="D264" s="58"/>
      <c r="E264" s="47"/>
      <c r="F264" s="59"/>
      <c r="G264" s="47"/>
      <c r="H264" s="61"/>
      <c r="I264" s="46"/>
    </row>
    <row r="265" spans="2:9" ht="15.75" x14ac:dyDescent="0.25">
      <c r="B265" s="9"/>
      <c r="C265" s="38" t="s">
        <v>103</v>
      </c>
      <c r="D265" s="58"/>
      <c r="E265" s="47"/>
      <c r="F265" s="59"/>
      <c r="G265" s="47"/>
      <c r="H265" s="61"/>
      <c r="I265" s="46"/>
    </row>
    <row r="266" spans="2:9" ht="15.75" x14ac:dyDescent="0.25">
      <c r="B266" s="9"/>
      <c r="C266" s="38"/>
      <c r="D266" s="58"/>
      <c r="E266" s="47"/>
      <c r="F266" s="59"/>
      <c r="G266" s="47"/>
      <c r="H266" s="61"/>
      <c r="I266" s="46"/>
    </row>
    <row r="267" spans="2:9" ht="15.75" x14ac:dyDescent="0.25">
      <c r="B267" s="9"/>
      <c r="C267" s="38" t="s">
        <v>104</v>
      </c>
      <c r="D267" s="58"/>
      <c r="E267" s="47">
        <v>1</v>
      </c>
      <c r="F267" s="59" t="s">
        <v>7</v>
      </c>
      <c r="G267" s="47"/>
      <c r="H267" s="61">
        <v>3000000</v>
      </c>
      <c r="I267" s="46"/>
    </row>
    <row r="268" spans="2:9" ht="15.75" x14ac:dyDescent="0.25">
      <c r="B268" s="9"/>
      <c r="C268" s="38"/>
      <c r="D268" s="58"/>
      <c r="E268" s="47"/>
      <c r="F268" s="59"/>
      <c r="G268" s="47"/>
      <c r="H268" s="61"/>
      <c r="I268" s="46"/>
    </row>
    <row r="269" spans="2:9" ht="15.75" x14ac:dyDescent="0.25">
      <c r="B269" s="9"/>
      <c r="C269" s="38"/>
      <c r="D269" s="58"/>
      <c r="E269" s="47"/>
      <c r="F269" s="59"/>
      <c r="G269" s="47"/>
      <c r="H269" s="61"/>
      <c r="I269" s="46"/>
    </row>
    <row r="270" spans="2:9" ht="15.75" x14ac:dyDescent="0.25">
      <c r="B270" s="9"/>
      <c r="C270" s="38"/>
      <c r="D270" s="58"/>
      <c r="E270" s="47"/>
      <c r="F270" s="59"/>
      <c r="G270" s="47"/>
      <c r="H270" s="61"/>
      <c r="I270" s="46"/>
    </row>
    <row r="271" spans="2:9" ht="15.75" x14ac:dyDescent="0.25">
      <c r="B271" s="9"/>
      <c r="C271" s="38"/>
      <c r="D271" s="58"/>
      <c r="E271" s="47"/>
      <c r="F271" s="59"/>
      <c r="G271" s="47"/>
      <c r="H271" s="61"/>
      <c r="I271" s="46"/>
    </row>
    <row r="272" spans="2:9" ht="15.75" x14ac:dyDescent="0.25">
      <c r="B272" s="9"/>
      <c r="C272" s="38"/>
      <c r="D272" s="58"/>
      <c r="E272" s="47"/>
      <c r="F272" s="59"/>
      <c r="G272" s="47"/>
      <c r="H272" s="61"/>
      <c r="I272" s="46"/>
    </row>
    <row r="273" spans="2:11" ht="15.75" x14ac:dyDescent="0.25">
      <c r="B273" s="9"/>
      <c r="C273" s="38"/>
      <c r="D273" s="58"/>
      <c r="E273" s="47"/>
      <c r="F273" s="59"/>
      <c r="G273" s="47"/>
      <c r="H273" s="61"/>
      <c r="I273" s="46"/>
    </row>
    <row r="274" spans="2:11" ht="15.75" x14ac:dyDescent="0.25">
      <c r="B274" s="9"/>
      <c r="C274" s="38"/>
      <c r="D274" s="58"/>
      <c r="E274" s="47"/>
      <c r="F274" s="59"/>
      <c r="G274" s="47"/>
      <c r="H274" s="61"/>
      <c r="I274" s="46"/>
    </row>
    <row r="275" spans="2:11" ht="16.5" thickBot="1" x14ac:dyDescent="0.3">
      <c r="B275" s="9"/>
      <c r="C275" s="38"/>
      <c r="D275" s="58"/>
      <c r="E275" s="47"/>
      <c r="F275" s="59"/>
      <c r="G275" s="47"/>
      <c r="H275" s="61"/>
      <c r="I275" s="46"/>
    </row>
    <row r="276" spans="2:11" ht="15.75" x14ac:dyDescent="0.25">
      <c r="B276" s="8"/>
      <c r="C276" s="53"/>
      <c r="D276" s="53"/>
      <c r="E276" s="54"/>
      <c r="F276" s="55"/>
      <c r="G276" s="54"/>
      <c r="H276" s="56"/>
      <c r="I276" s="57"/>
    </row>
    <row r="277" spans="2:11" ht="15.75" x14ac:dyDescent="0.25">
      <c r="B277" s="9"/>
      <c r="C277" s="58" t="s">
        <v>117</v>
      </c>
      <c r="D277" s="58"/>
      <c r="E277" s="81" t="s">
        <v>1</v>
      </c>
      <c r="F277" s="82" t="s">
        <v>1</v>
      </c>
      <c r="G277" s="83"/>
      <c r="H277" s="84"/>
      <c r="I277" s="85"/>
      <c r="J277" s="58"/>
      <c r="K277" s="86"/>
    </row>
    <row r="278" spans="2:11" ht="15.75" x14ac:dyDescent="0.25">
      <c r="B278" s="9"/>
      <c r="C278" s="58"/>
      <c r="D278" s="58"/>
      <c r="E278" s="81"/>
      <c r="F278" s="82"/>
      <c r="G278" s="83"/>
      <c r="H278" s="84"/>
      <c r="I278" s="85"/>
      <c r="J278" s="58"/>
      <c r="K278" s="86"/>
    </row>
    <row r="279" spans="2:11" ht="15.75" x14ac:dyDescent="0.25">
      <c r="B279" s="9"/>
      <c r="C279" s="58" t="s">
        <v>118</v>
      </c>
      <c r="D279" s="58"/>
      <c r="E279" s="47">
        <v>1</v>
      </c>
      <c r="F279" s="59" t="s">
        <v>7</v>
      </c>
      <c r="G279" s="87">
        <f>SUM(E279*0.008)</f>
        <v>8.0000000000000002E-3</v>
      </c>
      <c r="H279" s="61">
        <v>50000</v>
      </c>
      <c r="I279" s="61" t="s">
        <v>1</v>
      </c>
      <c r="J279" s="88"/>
      <c r="K279" s="89" t="e">
        <f>SUM(E279*I279)</f>
        <v>#VALUE!</v>
      </c>
    </row>
    <row r="280" spans="2:11" ht="15.75" x14ac:dyDescent="0.25">
      <c r="B280" s="9"/>
      <c r="C280" s="58" t="s">
        <v>119</v>
      </c>
      <c r="D280" s="58"/>
      <c r="E280" s="47">
        <v>1</v>
      </c>
      <c r="F280" s="59" t="s">
        <v>7</v>
      </c>
      <c r="G280" s="87">
        <f>SUM(E280*0.009)</f>
        <v>8.9999999999999993E-3</v>
      </c>
      <c r="H280" s="61">
        <v>60000</v>
      </c>
      <c r="I280" s="61" t="s">
        <v>1</v>
      </c>
      <c r="J280" s="88"/>
      <c r="K280" s="89" t="e">
        <f>SUM(E280*I280)</f>
        <v>#VALUE!</v>
      </c>
    </row>
    <row r="281" spans="2:11" ht="15.75" x14ac:dyDescent="0.25">
      <c r="B281" s="9"/>
      <c r="C281" s="58" t="s">
        <v>120</v>
      </c>
      <c r="D281" s="58"/>
      <c r="E281" s="47">
        <v>1</v>
      </c>
      <c r="F281" s="59" t="s">
        <v>7</v>
      </c>
      <c r="G281" s="87">
        <f>SUM(E281*0.01)</f>
        <v>0.01</v>
      </c>
      <c r="H281" s="61">
        <v>70000</v>
      </c>
      <c r="I281" s="61" t="s">
        <v>1</v>
      </c>
      <c r="J281" s="90"/>
      <c r="K281" s="89" t="e">
        <f>SUM(E281*I281)</f>
        <v>#VALUE!</v>
      </c>
    </row>
    <row r="282" spans="2:11" ht="15.75" x14ac:dyDescent="0.25">
      <c r="B282" s="9"/>
      <c r="C282" s="58" t="s">
        <v>121</v>
      </c>
      <c r="D282" s="58"/>
      <c r="E282" s="47">
        <v>1</v>
      </c>
      <c r="F282" s="59" t="s">
        <v>7</v>
      </c>
      <c r="G282" s="87">
        <f>SUM(E282*0.012)</f>
        <v>1.2E-2</v>
      </c>
      <c r="H282" s="61">
        <v>80000</v>
      </c>
      <c r="I282" s="61" t="s">
        <v>1</v>
      </c>
      <c r="J282" s="88"/>
      <c r="K282" s="89" t="e">
        <f>SUM(E282*I282)</f>
        <v>#VALUE!</v>
      </c>
    </row>
    <row r="283" spans="2:11" ht="15.75" x14ac:dyDescent="0.25">
      <c r="B283" s="9"/>
      <c r="C283" s="58"/>
      <c r="D283" s="58"/>
      <c r="E283" s="47"/>
      <c r="F283" s="59"/>
      <c r="G283" s="47"/>
      <c r="H283" s="61" t="s">
        <v>1</v>
      </c>
      <c r="I283" s="46"/>
    </row>
    <row r="284" spans="2:11" ht="15.75" x14ac:dyDescent="0.25">
      <c r="B284" s="9"/>
      <c r="C284" s="58"/>
      <c r="D284" s="58"/>
      <c r="E284" s="47"/>
      <c r="F284" s="59"/>
      <c r="G284" s="47"/>
      <c r="H284" s="61"/>
      <c r="I284" s="46"/>
    </row>
    <row r="285" spans="2:11" ht="15.75" x14ac:dyDescent="0.25">
      <c r="B285" s="9"/>
      <c r="C285" s="58"/>
      <c r="D285" s="58"/>
      <c r="E285" s="47"/>
      <c r="F285" s="59"/>
      <c r="G285" s="47"/>
      <c r="H285" s="61"/>
      <c r="I285" s="46"/>
    </row>
    <row r="286" spans="2:11" ht="15.75" x14ac:dyDescent="0.25">
      <c r="B286" s="9"/>
      <c r="C286" s="58"/>
      <c r="D286" s="58"/>
      <c r="E286" s="47"/>
      <c r="F286" s="59"/>
      <c r="G286" s="47"/>
      <c r="H286" s="61"/>
      <c r="I286" s="46"/>
    </row>
    <row r="287" spans="2:11" ht="15.75" x14ac:dyDescent="0.25">
      <c r="B287" s="9"/>
      <c r="C287" s="58"/>
      <c r="D287" s="58"/>
      <c r="E287" s="47"/>
      <c r="F287" s="59"/>
      <c r="G287" s="47"/>
      <c r="H287" s="61"/>
      <c r="I287" s="46"/>
    </row>
    <row r="288" spans="2:11" ht="16.5" thickBot="1" x14ac:dyDescent="0.3">
      <c r="B288" s="10"/>
      <c r="C288" s="62"/>
      <c r="D288" s="62"/>
      <c r="E288" s="63"/>
      <c r="F288" s="64"/>
      <c r="G288" s="63"/>
      <c r="H288" s="65"/>
      <c r="I288" s="52"/>
    </row>
    <row r="289" spans="2:9" ht="13.5" thickBot="1" x14ac:dyDescent="0.25">
      <c r="B289" s="76"/>
      <c r="C289" s="77"/>
      <c r="D289" s="77"/>
      <c r="E289" s="78"/>
      <c r="F289" s="78"/>
      <c r="G289" s="78"/>
      <c r="H289" s="79"/>
      <c r="I289" s="80"/>
    </row>
  </sheetData>
  <hyperlinks>
    <hyperlink ref="D7" r:id="rId1" display="info@badkamerexclusief.nl"/>
  </hyperlinks>
  <pageMargins left="0.7" right="0.7" top="0.75" bottom="0.75" header="0.3" footer="0.3"/>
  <pageSetup orientation="portrait" horizontalDpi="300" verticalDpi="3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Nova</dc:creator>
  <cp:lastModifiedBy>User</cp:lastModifiedBy>
  <dcterms:created xsi:type="dcterms:W3CDTF">2016-11-02T14:49:56Z</dcterms:created>
  <dcterms:modified xsi:type="dcterms:W3CDTF">2023-08-15T07:16:22Z</dcterms:modified>
</cp:coreProperties>
</file>